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jaramillo\Desktop\01-11-23 PQRSFD 4° TRIM 2022\"/>
    </mc:Choice>
  </mc:AlternateContent>
  <xr:revisionPtr revIDLastSave="0" documentId="13_ncr:1_{D05BA484-97DA-4767-B18C-4F99D0E2BA07}" xr6:coauthVersionLast="47" xr6:coauthVersionMax="47" xr10:uidLastSave="{00000000-0000-0000-0000-000000000000}"/>
  <bookViews>
    <workbookView xWindow="19092" yWindow="-108" windowWidth="23256" windowHeight="12456" xr2:uid="{CF859E2C-DD28-4997-859A-9B83C7E80790}"/>
  </bookViews>
  <sheets>
    <sheet name="INDICAD 2° TRIM 2022" sheetId="2" r:id="rId1"/>
  </sheets>
  <definedNames>
    <definedName name="_xlnm.Print_Area" localSheetId="0">'INDICAD 2° TRIM 2022'!$A$103:$I$240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2" l="1"/>
  <c r="D47" i="2"/>
  <c r="O12" i="2"/>
  <c r="O11" i="2"/>
  <c r="D10" i="2"/>
  <c r="E6" i="2" s="1"/>
  <c r="D96" i="2"/>
  <c r="E92" i="2" s="1"/>
  <c r="D85" i="2"/>
  <c r="D144" i="2"/>
  <c r="D167" i="2" s="1"/>
  <c r="D164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51" i="2"/>
  <c r="D150" i="2"/>
  <c r="D122" i="2"/>
  <c r="E120" i="2" s="1"/>
  <c r="D237" i="2"/>
  <c r="E234" i="2" s="1"/>
  <c r="H193" i="2"/>
  <c r="I181" i="2" s="1"/>
  <c r="D214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3" i="2"/>
  <c r="E191" i="2" s="1"/>
  <c r="E22" i="2" l="1"/>
  <c r="E30" i="2"/>
  <c r="E38" i="2"/>
  <c r="E46" i="2"/>
  <c r="E23" i="2"/>
  <c r="E31" i="2"/>
  <c r="E39" i="2"/>
  <c r="E18" i="2"/>
  <c r="E24" i="2"/>
  <c r="E32" i="2"/>
  <c r="E40" i="2"/>
  <c r="E17" i="2"/>
  <c r="E25" i="2"/>
  <c r="E33" i="2"/>
  <c r="E26" i="2"/>
  <c r="E34" i="2"/>
  <c r="E42" i="2"/>
  <c r="E19" i="2"/>
  <c r="E27" i="2"/>
  <c r="E35" i="2"/>
  <c r="E43" i="2"/>
  <c r="E20" i="2"/>
  <c r="E28" i="2"/>
  <c r="E36" i="2"/>
  <c r="E44" i="2"/>
  <c r="E21" i="2"/>
  <c r="E29" i="2"/>
  <c r="E45" i="2"/>
  <c r="E41" i="2"/>
  <c r="E8" i="2"/>
  <c r="E7" i="2"/>
  <c r="E5" i="2"/>
  <c r="E93" i="2"/>
  <c r="E91" i="2"/>
  <c r="C173" i="2"/>
  <c r="E117" i="2"/>
  <c r="E121" i="2"/>
  <c r="E113" i="2"/>
  <c r="E109" i="2"/>
  <c r="D145" i="2"/>
  <c r="D168" i="2"/>
  <c r="E110" i="2"/>
  <c r="E114" i="2"/>
  <c r="E118" i="2"/>
  <c r="E107" i="2"/>
  <c r="E111" i="2"/>
  <c r="E115" i="2"/>
  <c r="E119" i="2"/>
  <c r="E108" i="2"/>
  <c r="E112" i="2"/>
  <c r="E116" i="2"/>
  <c r="E184" i="2"/>
  <c r="E185" i="2"/>
  <c r="E227" i="2"/>
  <c r="E235" i="2"/>
  <c r="E189" i="2"/>
  <c r="I192" i="2"/>
  <c r="I187" i="2"/>
  <c r="I182" i="2"/>
  <c r="E220" i="2"/>
  <c r="E224" i="2"/>
  <c r="E228" i="2"/>
  <c r="E232" i="2"/>
  <c r="E236" i="2"/>
  <c r="I183" i="2"/>
  <c r="E223" i="2"/>
  <c r="E231" i="2"/>
  <c r="E181" i="2"/>
  <c r="E192" i="2"/>
  <c r="I191" i="2"/>
  <c r="I186" i="2"/>
  <c r="I180" i="2"/>
  <c r="E221" i="2"/>
  <c r="E225" i="2"/>
  <c r="E229" i="2"/>
  <c r="E233" i="2"/>
  <c r="I188" i="2"/>
  <c r="I190" i="2"/>
  <c r="I184" i="2"/>
  <c r="I179" i="2"/>
  <c r="E222" i="2"/>
  <c r="E226" i="2"/>
  <c r="E230" i="2"/>
  <c r="E180" i="2"/>
  <c r="E188" i="2"/>
  <c r="D215" i="2"/>
  <c r="D239" i="2" s="1"/>
  <c r="E239" i="2" s="1"/>
  <c r="I189" i="2"/>
  <c r="I185" i="2"/>
  <c r="E182" i="2"/>
  <c r="E186" i="2"/>
  <c r="E190" i="2"/>
  <c r="E179" i="2"/>
  <c r="E183" i="2"/>
  <c r="E187" i="2"/>
  <c r="E63" i="2" l="1"/>
  <c r="E10" i="2"/>
  <c r="E96" i="2"/>
  <c r="E59" i="2"/>
  <c r="E71" i="2"/>
  <c r="E81" i="2"/>
  <c r="E66" i="2"/>
  <c r="E58" i="2"/>
  <c r="E69" i="2"/>
  <c r="E75" i="2"/>
  <c r="E79" i="2"/>
  <c r="E83" i="2"/>
  <c r="E80" i="2"/>
  <c r="E82" i="2"/>
  <c r="E76" i="2"/>
  <c r="E84" i="2"/>
  <c r="E78" i="2"/>
  <c r="E77" i="2"/>
  <c r="E73" i="2"/>
  <c r="E74" i="2"/>
  <c r="E56" i="2"/>
  <c r="E68" i="2"/>
  <c r="E64" i="2"/>
  <c r="E67" i="2"/>
  <c r="E61" i="2"/>
  <c r="E55" i="2"/>
  <c r="E72" i="2"/>
  <c r="E62" i="2"/>
  <c r="E60" i="2"/>
  <c r="E65" i="2"/>
  <c r="E57" i="2"/>
  <c r="E70" i="2"/>
  <c r="E165" i="2"/>
  <c r="D173" i="2"/>
  <c r="E173" i="2" s="1"/>
  <c r="E167" i="2"/>
  <c r="E142" i="2"/>
  <c r="E156" i="2"/>
  <c r="E162" i="2"/>
  <c r="E158" i="2"/>
  <c r="E154" i="2"/>
  <c r="E150" i="2"/>
  <c r="E164" i="2"/>
  <c r="E160" i="2"/>
  <c r="E152" i="2"/>
  <c r="E163" i="2"/>
  <c r="E155" i="2"/>
  <c r="E151" i="2"/>
  <c r="E166" i="2"/>
  <c r="E161" i="2"/>
  <c r="E157" i="2"/>
  <c r="E153" i="2"/>
  <c r="E159" i="2"/>
  <c r="E199" i="2"/>
  <c r="E213" i="2"/>
  <c r="E207" i="2"/>
  <c r="E203" i="2"/>
  <c r="E204" i="2"/>
  <c r="E209" i="2"/>
  <c r="E206" i="2"/>
  <c r="E212" i="2"/>
  <c r="E205" i="2"/>
  <c r="E214" i="2"/>
  <c r="E200" i="2"/>
  <c r="E208" i="2"/>
  <c r="E201" i="2"/>
  <c r="E211" i="2"/>
  <c r="E202" i="2"/>
  <c r="E210" i="2"/>
  <c r="F84" i="2" l="1"/>
  <c r="E141" i="2"/>
  <c r="E137" i="2"/>
  <c r="E133" i="2"/>
  <c r="E129" i="2"/>
  <c r="E140" i="2"/>
  <c r="E136" i="2"/>
  <c r="E132" i="2"/>
  <c r="E128" i="2"/>
  <c r="E144" i="2"/>
  <c r="E139" i="2"/>
  <c r="E135" i="2"/>
  <c r="E131" i="2"/>
  <c r="E127" i="2"/>
  <c r="E143" i="2"/>
  <c r="E138" i="2"/>
  <c r="E134" i="2"/>
  <c r="E130" i="2"/>
  <c r="F167" i="2"/>
  <c r="F144" i="2" l="1"/>
</calcChain>
</file>

<file path=xl/sharedStrings.xml><?xml version="1.0" encoding="utf-8"?>
<sst xmlns="http://schemas.openxmlformats.org/spreadsheetml/2006/main" count="243" uniqueCount="89">
  <si>
    <t xml:space="preserve">DEPENDENCIA </t>
  </si>
  <si>
    <t>CANTIDAD</t>
  </si>
  <si>
    <t>Catastro</t>
  </si>
  <si>
    <t>Industría y comercio</t>
  </si>
  <si>
    <t>Inspección policía cabecera</t>
  </si>
  <si>
    <t>Inspección policía de control urbanistico</t>
  </si>
  <si>
    <t>Inspección policía la tablaza</t>
  </si>
  <si>
    <t>Inspección No 2 - tránsito y transporte</t>
  </si>
  <si>
    <t>Secretaria de gobierno</t>
  </si>
  <si>
    <t>Secretaría de Medio Ambiente y Desarrollo Sostenible</t>
  </si>
  <si>
    <t>Secretaría de Movilidad</t>
  </si>
  <si>
    <t>Secretaría de obras públicas</t>
  </si>
  <si>
    <t>Secretaría de planeación</t>
  </si>
  <si>
    <t>Secretaría de Salud y Protección Socia</t>
  </si>
  <si>
    <t>Subsecretaría de rentas</t>
  </si>
  <si>
    <t>TOTAL</t>
  </si>
  <si>
    <t>Inspección de policía cabecera</t>
  </si>
  <si>
    <t>Inspeccion de policía de control urbanistico</t>
  </si>
  <si>
    <t>Secretaría de Salud y Protección Social</t>
  </si>
  <si>
    <t>Secretaría General</t>
  </si>
  <si>
    <t>Subsecretaría de Tesorería</t>
  </si>
  <si>
    <t>%</t>
  </si>
  <si>
    <t>Inspección policia Tablaza</t>
  </si>
  <si>
    <t>Subsecretaria de rentas</t>
  </si>
  <si>
    <t>Otros procesos</t>
  </si>
  <si>
    <t xml:space="preserve">INDICADORES PQRSFD -  VIGENCIA 2021 </t>
  </si>
  <si>
    <t>INDICADORES PQRSF PRIMER SEMESTRE 2020</t>
  </si>
  <si>
    <t>Secretaría de tránsito y transporte</t>
  </si>
  <si>
    <t>Secretaría de seguridad social y familia</t>
  </si>
  <si>
    <t>Secretaria general</t>
  </si>
  <si>
    <t>Sin asignar</t>
  </si>
  <si>
    <t>Industria y Comercio</t>
  </si>
  <si>
    <t>Inspección de policía la tablaza</t>
  </si>
  <si>
    <t>Secretaría de educación y cultura</t>
  </si>
  <si>
    <t>Secretaría de servicios administrativos</t>
  </si>
  <si>
    <t>Tesorería</t>
  </si>
  <si>
    <t>Diferencia 2021 - 2020</t>
  </si>
  <si>
    <t>INDICADORES PQRSFD 1° SEMESTRE 2021</t>
  </si>
  <si>
    <t>INDICADORES PQRSFD 1° TRIMESTRE 2022</t>
  </si>
  <si>
    <t>INDICADORES PQRSFD 2° SEMESTRE 2021</t>
  </si>
  <si>
    <t>Otros</t>
  </si>
  <si>
    <t>Crecimiento</t>
  </si>
  <si>
    <t>% Crecimiento</t>
  </si>
  <si>
    <t>INDICADORES PQRSFD 2° TRIMESTRE 2022</t>
  </si>
  <si>
    <t>INDICADORES PQRSFD 1° SEMESTRE 2022</t>
  </si>
  <si>
    <t>CRECIMIENTO PQRSFD 2022</t>
  </si>
  <si>
    <t>Inspección No 2 - Tránsito y Transporte</t>
  </si>
  <si>
    <t>Industría y Comercio</t>
  </si>
  <si>
    <t>Secretaría de Planeación</t>
  </si>
  <si>
    <t>Secretaria de Hacienda</t>
  </si>
  <si>
    <t>Secretaria de Gobierno</t>
  </si>
  <si>
    <t>Secretaria de Medio Ambiente</t>
  </si>
  <si>
    <t>Secretaria de Salud</t>
  </si>
  <si>
    <t>Inspeccion de Policía cabecera</t>
  </si>
  <si>
    <t>Inspeccion de Policía de Control Urbanistico</t>
  </si>
  <si>
    <t>Inspección de Policia la tablaza</t>
  </si>
  <si>
    <t>Secretaria Educación y Cultura</t>
  </si>
  <si>
    <t>Subsecretaria de Rentas</t>
  </si>
  <si>
    <t>Servicios Administrativos</t>
  </si>
  <si>
    <t>Sevicios Administrativos</t>
  </si>
  <si>
    <t>Secretaría de Obras Públicas</t>
  </si>
  <si>
    <t>Tesoreria</t>
  </si>
  <si>
    <t>1° Sem 2021</t>
  </si>
  <si>
    <t>1° Sem 2022</t>
  </si>
  <si>
    <t>INDICADORES PQRSFD 3° TRIMESTRE 2022</t>
  </si>
  <si>
    <t>Carcel</t>
  </si>
  <si>
    <t>Cobro coactivo</t>
  </si>
  <si>
    <t>Comisaria de familia 1</t>
  </si>
  <si>
    <t>Comisaria de familia 2</t>
  </si>
  <si>
    <t>Comunicaciones</t>
  </si>
  <si>
    <t>Contabilidad</t>
  </si>
  <si>
    <t>Control Interno Disciplinario</t>
  </si>
  <si>
    <t>Desarrollo comunitario</t>
  </si>
  <si>
    <t>Secretaria de la Mujer</t>
  </si>
  <si>
    <t>Secretaria General</t>
  </si>
  <si>
    <t>Sebsecretaria de Cultura</t>
  </si>
  <si>
    <t>Subsecretaria Tesoreria</t>
  </si>
  <si>
    <t>Subsecretaria Financiera y Ppto</t>
  </si>
  <si>
    <t>Unidad victimas</t>
  </si>
  <si>
    <t>Secretaria Servicios Administrativos</t>
  </si>
  <si>
    <t>1° TRIMESTRE 2022</t>
  </si>
  <si>
    <t>DESCRIPCIÓN</t>
  </si>
  <si>
    <t>2° TRIMESTRE 2022</t>
  </si>
  <si>
    <t>3° TRIMESTRE 2022</t>
  </si>
  <si>
    <t>4° TRIMESTRE 2022</t>
  </si>
  <si>
    <t xml:space="preserve">TOTAL </t>
  </si>
  <si>
    <t>INFORME POR TRIMESTRE VIGENCIA 2022</t>
  </si>
  <si>
    <t>INDICADORES PQRSFD 4° TRIMESTRE 2022</t>
  </si>
  <si>
    <t>Incremento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</si>
</sst>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center"/>
    </xf>
    <xf numFmtId="0" fontId="0" fillId="0" borderId="9" xfId="0" applyBorder="1"/>
    <xf numFmtId="0" fontId="0" fillId="0" borderId="10" xfId="0" applyBorder="1"/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/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9" fontId="0" fillId="0" borderId="9" xfId="1" applyFont="1" applyBorder="1" applyAlignment="1">
      <alignment horizontal="center" vertical="center"/>
    </xf>
    <xf numFmtId="9" fontId="0" fillId="0" borderId="10" xfId="1" applyFont="1" applyBorder="1" applyAlignment="1">
      <alignment horizontal="center" vertical="center"/>
    </xf>
    <xf numFmtId="9" fontId="0" fillId="0" borderId="11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9" fontId="0" fillId="0" borderId="0" xfId="0" applyNumberFormat="1"/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/>
    <xf numFmtId="9" fontId="0" fillId="0" borderId="3" xfId="1" applyFont="1" applyBorder="1" applyAlignment="1">
      <alignment horizontal="center" vertical="center"/>
    </xf>
    <xf numFmtId="0" fontId="0" fillId="0" borderId="14" xfId="0" applyBorder="1"/>
    <xf numFmtId="9" fontId="0" fillId="0" borderId="4" xfId="1" applyFont="1" applyBorder="1" applyAlignment="1">
      <alignment horizontal="center" vertical="center"/>
    </xf>
    <xf numFmtId="0" fontId="0" fillId="0" borderId="5" xfId="0" applyBorder="1"/>
    <xf numFmtId="9" fontId="0" fillId="0" borderId="6" xfId="1" applyFont="1" applyBorder="1" applyAlignment="1">
      <alignment horizontal="center" vertical="center"/>
    </xf>
    <xf numFmtId="9" fontId="2" fillId="0" borderId="0" xfId="1" applyFont="1" applyAlignment="1">
      <alignment horizontal="center" vertical="center"/>
    </xf>
    <xf numFmtId="0" fontId="4" fillId="0" borderId="0" xfId="0" applyFont="1"/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3" borderId="15" xfId="0" applyFont="1" applyFill="1" applyBorder="1" applyAlignment="1">
      <alignment horizontal="center"/>
    </xf>
    <xf numFmtId="9" fontId="3" fillId="3" borderId="15" xfId="1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3" fontId="3" fillId="3" borderId="15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0" fillId="0" borderId="0" xfId="0" applyNumberFormat="1"/>
    <xf numFmtId="3" fontId="2" fillId="0" borderId="0" xfId="0" applyNumberFormat="1" applyFont="1"/>
    <xf numFmtId="9" fontId="2" fillId="0" borderId="0" xfId="1" applyFont="1"/>
    <xf numFmtId="0" fontId="0" fillId="3" borderId="9" xfId="0" applyFill="1" applyBorder="1"/>
    <xf numFmtId="9" fontId="0" fillId="3" borderId="9" xfId="1" applyFont="1" applyFill="1" applyBorder="1" applyAlignment="1">
      <alignment horizontal="center" vertical="center"/>
    </xf>
    <xf numFmtId="0" fontId="0" fillId="3" borderId="10" xfId="0" applyFill="1" applyBorder="1"/>
    <xf numFmtId="9" fontId="0" fillId="3" borderId="10" xfId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0" fontId="0" fillId="0" borderId="4" xfId="0" applyBorder="1"/>
    <xf numFmtId="0" fontId="0" fillId="0" borderId="6" xfId="0" applyBorder="1"/>
    <xf numFmtId="0" fontId="0" fillId="0" borderId="15" xfId="0" applyBorder="1" applyAlignment="1">
      <alignment horizontal="center"/>
    </xf>
    <xf numFmtId="3" fontId="0" fillId="3" borderId="3" xfId="0" applyNumberFormat="1" applyFill="1" applyBorder="1" applyAlignment="1">
      <alignment horizontal="center" vertical="center"/>
    </xf>
    <xf numFmtId="3" fontId="0" fillId="3" borderId="4" xfId="0" applyNumberFormat="1" applyFill="1" applyBorder="1" applyAlignment="1">
      <alignment horizontal="center" vertical="center"/>
    </xf>
    <xf numFmtId="0" fontId="3" fillId="0" borderId="0" xfId="0" applyFont="1"/>
    <xf numFmtId="0" fontId="0" fillId="0" borderId="16" xfId="0" applyBorder="1" applyAlignment="1">
      <alignment horizontal="center"/>
    </xf>
    <xf numFmtId="3" fontId="0" fillId="0" borderId="15" xfId="0" applyNumberFormat="1" applyBorder="1" applyAlignment="1">
      <alignment horizontal="center" vertical="center"/>
    </xf>
    <xf numFmtId="9" fontId="0" fillId="0" borderId="15" xfId="1" applyFont="1" applyBorder="1" applyAlignment="1">
      <alignment horizontal="center" vertical="center"/>
    </xf>
    <xf numFmtId="0" fontId="6" fillId="0" borderId="0" xfId="0" applyFont="1"/>
    <xf numFmtId="0" fontId="2" fillId="2" borderId="15" xfId="0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/>
    </xf>
    <xf numFmtId="3" fontId="6" fillId="2" borderId="15" xfId="0" applyNumberFormat="1" applyFont="1" applyFill="1" applyBorder="1" applyAlignment="1">
      <alignment horizontal="center" vertical="center"/>
    </xf>
    <xf numFmtId="9" fontId="6" fillId="2" borderId="15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9" fontId="2" fillId="0" borderId="0" xfId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3" fontId="0" fillId="0" borderId="0" xfId="0" applyNumberForma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INDICADORES PQRSFD - VIGENCIA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'INDICAD 2° TRIM 2022'!$D$198</c:f>
              <c:strCache>
                <c:ptCount val="1"/>
                <c:pt idx="0">
                  <c:v>CANTIDAD</c:v>
                </c:pt>
              </c:strCache>
            </c:strRef>
          </c:tx>
          <c:spPr>
            <a:gradFill flip="none" rotWithShape="1"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1"/>
              <a:tileRect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'INDICAD 2° TRIM 2022'!$C$199:$C$214</c:f>
              <c:strCache>
                <c:ptCount val="16"/>
                <c:pt idx="0">
                  <c:v>Inspección No 2 - tránsito y transporte</c:v>
                </c:pt>
                <c:pt idx="1">
                  <c:v>Secretaría de Movilidad</c:v>
                </c:pt>
                <c:pt idx="2">
                  <c:v>Catastro</c:v>
                </c:pt>
                <c:pt idx="3">
                  <c:v>Industría y comercio</c:v>
                </c:pt>
                <c:pt idx="4">
                  <c:v>Secretaría de planeación</c:v>
                </c:pt>
                <c:pt idx="5">
                  <c:v>Secretaría de obras públicas</c:v>
                </c:pt>
                <c:pt idx="6">
                  <c:v>Secretaría de Salud y Protección Social</c:v>
                </c:pt>
                <c:pt idx="7">
                  <c:v>Secretaria de gobierno</c:v>
                </c:pt>
                <c:pt idx="8">
                  <c:v>Secretaría de Medio Ambiente y Desarrollo Sostenible</c:v>
                </c:pt>
                <c:pt idx="9">
                  <c:v>Inspección de policía cabecera</c:v>
                </c:pt>
                <c:pt idx="10">
                  <c:v>Inspeccion de policía de control urbanistico</c:v>
                </c:pt>
                <c:pt idx="11">
                  <c:v>Subsecretaria de rentas</c:v>
                </c:pt>
                <c:pt idx="12">
                  <c:v>Inspección policia Tablaza</c:v>
                </c:pt>
                <c:pt idx="13">
                  <c:v>Secretaría General</c:v>
                </c:pt>
                <c:pt idx="14">
                  <c:v>Subsecretaría de Tesorería</c:v>
                </c:pt>
                <c:pt idx="15">
                  <c:v>Otros procesos</c:v>
                </c:pt>
              </c:strCache>
            </c:strRef>
          </c:cat>
          <c:val>
            <c:numRef>
              <c:f>'INDICAD 2° TRIM 2022'!$D$199:$D$214</c:f>
              <c:numCache>
                <c:formatCode>#,##0</c:formatCode>
                <c:ptCount val="16"/>
                <c:pt idx="0">
                  <c:v>5425</c:v>
                </c:pt>
                <c:pt idx="1">
                  <c:v>757</c:v>
                </c:pt>
                <c:pt idx="2">
                  <c:v>433</c:v>
                </c:pt>
                <c:pt idx="3">
                  <c:v>336</c:v>
                </c:pt>
                <c:pt idx="4">
                  <c:v>318</c:v>
                </c:pt>
                <c:pt idx="5">
                  <c:v>261</c:v>
                </c:pt>
                <c:pt idx="6">
                  <c:v>238</c:v>
                </c:pt>
                <c:pt idx="7">
                  <c:v>229</c:v>
                </c:pt>
                <c:pt idx="8">
                  <c:v>207</c:v>
                </c:pt>
                <c:pt idx="9">
                  <c:v>135</c:v>
                </c:pt>
                <c:pt idx="10">
                  <c:v>98</c:v>
                </c:pt>
                <c:pt idx="11">
                  <c:v>54</c:v>
                </c:pt>
                <c:pt idx="12">
                  <c:v>48</c:v>
                </c:pt>
                <c:pt idx="13">
                  <c:v>40</c:v>
                </c:pt>
                <c:pt idx="14">
                  <c:v>30</c:v>
                </c:pt>
                <c:pt idx="15">
                  <c:v>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A4-47FD-B6B2-5E3276CE8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6261727"/>
        <c:axId val="596267551"/>
        <c:axId val="0"/>
      </c:bar3DChart>
      <c:catAx>
        <c:axId val="596261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6267551"/>
        <c:crosses val="autoZero"/>
        <c:auto val="1"/>
        <c:lblAlgn val="ctr"/>
        <c:lblOffset val="100"/>
        <c:noMultiLvlLbl val="0"/>
      </c:catAx>
      <c:valAx>
        <c:axId val="596267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62617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INDICADORES PQRSFD  1° TRIMESTRE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'INDICAD 2° TRIM 2022'!$D$106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'INDICAD 2° TRIM 2022'!$C$107:$C$121</c:f>
              <c:strCache>
                <c:ptCount val="15"/>
                <c:pt idx="0">
                  <c:v>Inspección No 2 - Tránsito y Transporte</c:v>
                </c:pt>
                <c:pt idx="1">
                  <c:v>Secretaría de Movilidad</c:v>
                </c:pt>
                <c:pt idx="2">
                  <c:v>Industría y Comercio</c:v>
                </c:pt>
                <c:pt idx="3">
                  <c:v>Catastro</c:v>
                </c:pt>
                <c:pt idx="4">
                  <c:v>Secretaría de Obras Públicas</c:v>
                </c:pt>
                <c:pt idx="5">
                  <c:v>Secretaría de Planeación</c:v>
                </c:pt>
                <c:pt idx="6">
                  <c:v>Secretaria de Hacienda</c:v>
                </c:pt>
                <c:pt idx="7">
                  <c:v>Secretaria de Gobierno</c:v>
                </c:pt>
                <c:pt idx="8">
                  <c:v>Secretaria de Medio Ambiente</c:v>
                </c:pt>
                <c:pt idx="9">
                  <c:v>Secretaria de Salud</c:v>
                </c:pt>
                <c:pt idx="10">
                  <c:v>Inspeccion de Policía cabecera</c:v>
                </c:pt>
                <c:pt idx="11">
                  <c:v>Inspeccion de Policía de Control Urbanistico</c:v>
                </c:pt>
                <c:pt idx="12">
                  <c:v>Inspección de Policia la tablaza</c:v>
                </c:pt>
                <c:pt idx="13">
                  <c:v>Secretaria Educación y Cultura</c:v>
                </c:pt>
                <c:pt idx="14">
                  <c:v>Otros</c:v>
                </c:pt>
              </c:strCache>
            </c:strRef>
          </c:cat>
          <c:val>
            <c:numRef>
              <c:f>'INDICAD 2° TRIM 2022'!$D$107:$D$121</c:f>
              <c:numCache>
                <c:formatCode>#,##0</c:formatCode>
                <c:ptCount val="15"/>
                <c:pt idx="0">
                  <c:v>1866</c:v>
                </c:pt>
                <c:pt idx="1">
                  <c:v>210</c:v>
                </c:pt>
                <c:pt idx="2">
                  <c:v>179</c:v>
                </c:pt>
                <c:pt idx="3">
                  <c:v>158</c:v>
                </c:pt>
                <c:pt idx="4">
                  <c:v>95</c:v>
                </c:pt>
                <c:pt idx="5">
                  <c:v>91</c:v>
                </c:pt>
                <c:pt idx="6">
                  <c:v>72</c:v>
                </c:pt>
                <c:pt idx="7">
                  <c:v>69</c:v>
                </c:pt>
                <c:pt idx="8">
                  <c:v>49</c:v>
                </c:pt>
                <c:pt idx="9">
                  <c:v>48</c:v>
                </c:pt>
                <c:pt idx="10">
                  <c:v>39</c:v>
                </c:pt>
                <c:pt idx="11">
                  <c:v>30</c:v>
                </c:pt>
                <c:pt idx="12">
                  <c:v>14</c:v>
                </c:pt>
                <c:pt idx="13">
                  <c:v>13</c:v>
                </c:pt>
                <c:pt idx="14">
                  <c:v>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16-4E40-9839-1260F5CB6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6261727"/>
        <c:axId val="596267551"/>
        <c:axId val="0"/>
      </c:bar3DChart>
      <c:catAx>
        <c:axId val="596261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6267551"/>
        <c:crosses val="autoZero"/>
        <c:auto val="1"/>
        <c:lblAlgn val="ctr"/>
        <c:lblOffset val="100"/>
        <c:noMultiLvlLbl val="0"/>
      </c:catAx>
      <c:valAx>
        <c:axId val="596267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62617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INDICADORES PQRSFD  2° TRIMESTRE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'INDICAD 2° TRIM 2022'!$D$106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'INDICAD 2° TRIM 2022'!$C$127:$C$144</c:f>
              <c:strCache>
                <c:ptCount val="18"/>
                <c:pt idx="0">
                  <c:v>Inspección No 2 - Tránsito y Transporte</c:v>
                </c:pt>
                <c:pt idx="1">
                  <c:v>Secretaría de Movilidad</c:v>
                </c:pt>
                <c:pt idx="2">
                  <c:v>Industría y Comercio</c:v>
                </c:pt>
                <c:pt idx="3">
                  <c:v>Catastro</c:v>
                </c:pt>
                <c:pt idx="4">
                  <c:v>Secretaría de Obras Públicas</c:v>
                </c:pt>
                <c:pt idx="5">
                  <c:v>Secretaría de Planeación</c:v>
                </c:pt>
                <c:pt idx="6">
                  <c:v>Secretaria de Hacienda</c:v>
                </c:pt>
                <c:pt idx="7">
                  <c:v>Secretaria de Gobierno</c:v>
                </c:pt>
                <c:pt idx="8">
                  <c:v>Secretaria de Medio Ambiente</c:v>
                </c:pt>
                <c:pt idx="9">
                  <c:v>Secretaria de Salud</c:v>
                </c:pt>
                <c:pt idx="10">
                  <c:v>Inspeccion de Policía cabecera</c:v>
                </c:pt>
                <c:pt idx="11">
                  <c:v>Inspeccion de Policía de Control Urbanistico</c:v>
                </c:pt>
                <c:pt idx="12">
                  <c:v>Inspección de Policia la tablaza</c:v>
                </c:pt>
                <c:pt idx="13">
                  <c:v>Servicios Administrativos</c:v>
                </c:pt>
                <c:pt idx="14">
                  <c:v>Secretaria Educación y Cultura</c:v>
                </c:pt>
                <c:pt idx="15">
                  <c:v>Tesoreria</c:v>
                </c:pt>
                <c:pt idx="16">
                  <c:v>Subsecretaria de rentas</c:v>
                </c:pt>
                <c:pt idx="17">
                  <c:v>Otros</c:v>
                </c:pt>
              </c:strCache>
            </c:strRef>
          </c:cat>
          <c:val>
            <c:numRef>
              <c:f>'INDICAD 2° TRIM 2022'!$D$127:$D$144</c:f>
              <c:numCache>
                <c:formatCode>#,##0</c:formatCode>
                <c:ptCount val="18"/>
                <c:pt idx="0">
                  <c:v>1039</c:v>
                </c:pt>
                <c:pt idx="1">
                  <c:v>175</c:v>
                </c:pt>
                <c:pt idx="2">
                  <c:v>273</c:v>
                </c:pt>
                <c:pt idx="3">
                  <c:v>118</c:v>
                </c:pt>
                <c:pt idx="4">
                  <c:v>105</c:v>
                </c:pt>
                <c:pt idx="5">
                  <c:v>111</c:v>
                </c:pt>
                <c:pt idx="6">
                  <c:v>89</c:v>
                </c:pt>
                <c:pt idx="7">
                  <c:v>48</c:v>
                </c:pt>
                <c:pt idx="8">
                  <c:v>70</c:v>
                </c:pt>
                <c:pt idx="9">
                  <c:v>48</c:v>
                </c:pt>
                <c:pt idx="10">
                  <c:v>28</c:v>
                </c:pt>
                <c:pt idx="11">
                  <c:v>35</c:v>
                </c:pt>
                <c:pt idx="12">
                  <c:v>10</c:v>
                </c:pt>
                <c:pt idx="13">
                  <c:v>18</c:v>
                </c:pt>
                <c:pt idx="14">
                  <c:v>15</c:v>
                </c:pt>
                <c:pt idx="15">
                  <c:v>26</c:v>
                </c:pt>
                <c:pt idx="16">
                  <c:v>59</c:v>
                </c:pt>
                <c:pt idx="17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AF-4E43-BFBE-FDF10B4DF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6261727"/>
        <c:axId val="596267551"/>
        <c:axId val="0"/>
      </c:bar3DChart>
      <c:catAx>
        <c:axId val="596261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6267551"/>
        <c:crosses val="autoZero"/>
        <c:auto val="1"/>
        <c:lblAlgn val="ctr"/>
        <c:lblOffset val="100"/>
        <c:noMultiLvlLbl val="0"/>
      </c:catAx>
      <c:valAx>
        <c:axId val="596267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62617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INDICADORES PQRSFD  1°  SEMESTRE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'INDICAD 2° TRIM 2022'!$D$106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'INDICAD 2° TRIM 2022'!$C$150:$C$167</c:f>
              <c:strCache>
                <c:ptCount val="18"/>
                <c:pt idx="0">
                  <c:v>Inspección No 2 - Tránsito y Transporte</c:v>
                </c:pt>
                <c:pt idx="1">
                  <c:v>Secretaría de Movilidad</c:v>
                </c:pt>
                <c:pt idx="2">
                  <c:v>Industría y Comercio</c:v>
                </c:pt>
                <c:pt idx="3">
                  <c:v>Catastro</c:v>
                </c:pt>
                <c:pt idx="4">
                  <c:v>Secretaría de Obras Públicas</c:v>
                </c:pt>
                <c:pt idx="5">
                  <c:v>Secretaría de Planeación</c:v>
                </c:pt>
                <c:pt idx="6">
                  <c:v>Secretaria de Hacienda</c:v>
                </c:pt>
                <c:pt idx="7">
                  <c:v>Secretaria de Gobierno</c:v>
                </c:pt>
                <c:pt idx="8">
                  <c:v>Secretaria de Medio Ambiente</c:v>
                </c:pt>
                <c:pt idx="9">
                  <c:v>Secretaria de Salud</c:v>
                </c:pt>
                <c:pt idx="10">
                  <c:v>Inspeccion de Policía cabecera</c:v>
                </c:pt>
                <c:pt idx="11">
                  <c:v>Inspeccion de Policía de Control Urbanistico</c:v>
                </c:pt>
                <c:pt idx="12">
                  <c:v>Inspección de Policia la tablaza</c:v>
                </c:pt>
                <c:pt idx="13">
                  <c:v>Secretaria Educación y Cultura</c:v>
                </c:pt>
                <c:pt idx="14">
                  <c:v>Subsecretaria de Rentas</c:v>
                </c:pt>
                <c:pt idx="15">
                  <c:v>Tesoreria</c:v>
                </c:pt>
                <c:pt idx="16">
                  <c:v>Sevicios Administrativos</c:v>
                </c:pt>
                <c:pt idx="17">
                  <c:v>Otros</c:v>
                </c:pt>
              </c:strCache>
            </c:strRef>
          </c:cat>
          <c:val>
            <c:numRef>
              <c:f>'INDICAD 2° TRIM 2022'!$D$150:$D$167</c:f>
              <c:numCache>
                <c:formatCode>#,##0</c:formatCode>
                <c:ptCount val="18"/>
                <c:pt idx="0">
                  <c:v>2905</c:v>
                </c:pt>
                <c:pt idx="1">
                  <c:v>385</c:v>
                </c:pt>
                <c:pt idx="2">
                  <c:v>452</c:v>
                </c:pt>
                <c:pt idx="3">
                  <c:v>276</c:v>
                </c:pt>
                <c:pt idx="4">
                  <c:v>200</c:v>
                </c:pt>
                <c:pt idx="5">
                  <c:v>202</c:v>
                </c:pt>
                <c:pt idx="6">
                  <c:v>161</c:v>
                </c:pt>
                <c:pt idx="7">
                  <c:v>117</c:v>
                </c:pt>
                <c:pt idx="8">
                  <c:v>119</c:v>
                </c:pt>
                <c:pt idx="9">
                  <c:v>96</c:v>
                </c:pt>
                <c:pt idx="10">
                  <c:v>67</c:v>
                </c:pt>
                <c:pt idx="11">
                  <c:v>65</c:v>
                </c:pt>
                <c:pt idx="12">
                  <c:v>24</c:v>
                </c:pt>
                <c:pt idx="13">
                  <c:v>28</c:v>
                </c:pt>
                <c:pt idx="14">
                  <c:v>59</c:v>
                </c:pt>
                <c:pt idx="15">
                  <c:v>26</c:v>
                </c:pt>
                <c:pt idx="16">
                  <c:v>18</c:v>
                </c:pt>
                <c:pt idx="17">
                  <c:v>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55-44A5-BF79-24C521E18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6261727"/>
        <c:axId val="596267551"/>
        <c:axId val="0"/>
      </c:bar3DChart>
      <c:catAx>
        <c:axId val="596261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6267551"/>
        <c:crosses val="autoZero"/>
        <c:auto val="1"/>
        <c:lblAlgn val="ctr"/>
        <c:lblOffset val="100"/>
        <c:noMultiLvlLbl val="0"/>
      </c:catAx>
      <c:valAx>
        <c:axId val="596267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62617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INDICADORES PQRSFD  3° TRIMESTRE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'INDICAD 2° TRIM 2022'!$D$54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'INDICAD 2° TRIM 2022'!$C$55:$C$69</c:f>
              <c:strCache>
                <c:ptCount val="15"/>
                <c:pt idx="0">
                  <c:v>Inspección No 2 - Tránsito y Transporte</c:v>
                </c:pt>
                <c:pt idx="1">
                  <c:v>Secretaría de Movilidad</c:v>
                </c:pt>
                <c:pt idx="2">
                  <c:v>Industría y Comercio</c:v>
                </c:pt>
                <c:pt idx="3">
                  <c:v>Subsecretaria de rentas</c:v>
                </c:pt>
                <c:pt idx="4">
                  <c:v>Secretaría de Planeación</c:v>
                </c:pt>
                <c:pt idx="5">
                  <c:v>Catastro</c:v>
                </c:pt>
                <c:pt idx="6">
                  <c:v>Secretaría de Obras Públicas</c:v>
                </c:pt>
                <c:pt idx="7">
                  <c:v>Secretaria General</c:v>
                </c:pt>
                <c:pt idx="8">
                  <c:v>Secretaria de Medio Ambiente</c:v>
                </c:pt>
                <c:pt idx="9">
                  <c:v>Secretaria de Gobierno</c:v>
                </c:pt>
                <c:pt idx="10">
                  <c:v>Secretaria de Salud</c:v>
                </c:pt>
                <c:pt idx="11">
                  <c:v>Secretaria Servicios Administrativos</c:v>
                </c:pt>
                <c:pt idx="12">
                  <c:v>Inspeccion de Policía cabecera</c:v>
                </c:pt>
                <c:pt idx="13">
                  <c:v>Inspeccion de Policía de Control Urbanistico</c:v>
                </c:pt>
                <c:pt idx="14">
                  <c:v>Subsecretaria Tesoreria</c:v>
                </c:pt>
              </c:strCache>
            </c:strRef>
          </c:cat>
          <c:val>
            <c:numRef>
              <c:f>'INDICAD 2° TRIM 2022'!$D$55:$D$69</c:f>
              <c:numCache>
                <c:formatCode>#,##0</c:formatCode>
                <c:ptCount val="15"/>
                <c:pt idx="0">
                  <c:v>1234</c:v>
                </c:pt>
                <c:pt idx="1">
                  <c:v>189</c:v>
                </c:pt>
                <c:pt idx="2">
                  <c:v>148</c:v>
                </c:pt>
                <c:pt idx="3">
                  <c:v>117</c:v>
                </c:pt>
                <c:pt idx="4">
                  <c:v>90</c:v>
                </c:pt>
                <c:pt idx="5">
                  <c:v>87</c:v>
                </c:pt>
                <c:pt idx="6">
                  <c:v>74</c:v>
                </c:pt>
                <c:pt idx="7">
                  <c:v>72</c:v>
                </c:pt>
                <c:pt idx="8">
                  <c:v>68</c:v>
                </c:pt>
                <c:pt idx="9">
                  <c:v>65</c:v>
                </c:pt>
                <c:pt idx="10">
                  <c:v>58</c:v>
                </c:pt>
                <c:pt idx="11">
                  <c:v>42</c:v>
                </c:pt>
                <c:pt idx="12">
                  <c:v>31</c:v>
                </c:pt>
                <c:pt idx="13">
                  <c:v>29</c:v>
                </c:pt>
                <c:pt idx="14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8C-425C-899F-CDE84B0AA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6261727"/>
        <c:axId val="596267551"/>
        <c:axId val="0"/>
      </c:bar3DChart>
      <c:catAx>
        <c:axId val="596261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6267551"/>
        <c:crosses val="autoZero"/>
        <c:auto val="1"/>
        <c:lblAlgn val="ctr"/>
        <c:lblOffset val="100"/>
        <c:noMultiLvlLbl val="0"/>
      </c:catAx>
      <c:valAx>
        <c:axId val="596267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62617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INFORME POR TRIMESTRE PQRSFD - VIG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'INDICAD 2° TRIM 2022'!$D$90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dk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2ABB-4DB4-86C1-DE77BB0F5C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'INDICAD 2° TRIM 2022'!$C$91:$C$96</c:f>
              <c:strCache>
                <c:ptCount val="6"/>
                <c:pt idx="0">
                  <c:v>1° TRIMESTRE 2022</c:v>
                </c:pt>
                <c:pt idx="1">
                  <c:v>2° TRIMESTRE 2022</c:v>
                </c:pt>
                <c:pt idx="2">
                  <c:v>3° TRIMESTRE 2022</c:v>
                </c:pt>
                <c:pt idx="3">
                  <c:v>4° TRIMESTRE 2022</c:v>
                </c:pt>
                <c:pt idx="5">
                  <c:v>TOTAL </c:v>
                </c:pt>
              </c:strCache>
            </c:strRef>
          </c:cat>
          <c:val>
            <c:numRef>
              <c:f>'INDICAD 2° TRIM 2022'!$D$91:$D$96</c:f>
              <c:numCache>
                <c:formatCode>#,##0</c:formatCode>
                <c:ptCount val="6"/>
                <c:pt idx="0">
                  <c:v>3106</c:v>
                </c:pt>
                <c:pt idx="1">
                  <c:v>2383</c:v>
                </c:pt>
                <c:pt idx="2">
                  <c:v>2449</c:v>
                </c:pt>
                <c:pt idx="5">
                  <c:v>7938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BB-4DB4-86C1-DE77BB0F5CCE}"/>
            </c:ext>
          </c:extLst>
        </c:ser>
        <c:ser>
          <c:idx val="1"/>
          <c:order val="1"/>
          <c:tx>
            <c:strRef>
              <c:f>'INDICAD 2° TRIM 2022'!$E$90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'INDICAD 2° TRIM 2022'!$C$91:$C$96</c:f>
              <c:strCache>
                <c:ptCount val="6"/>
                <c:pt idx="0">
                  <c:v>1° TRIMESTRE 2022</c:v>
                </c:pt>
                <c:pt idx="1">
                  <c:v>2° TRIMESTRE 2022</c:v>
                </c:pt>
                <c:pt idx="2">
                  <c:v>3° TRIMESTRE 2022</c:v>
                </c:pt>
                <c:pt idx="3">
                  <c:v>4° TRIMESTRE 2022</c:v>
                </c:pt>
                <c:pt idx="5">
                  <c:v>TOTAL </c:v>
                </c:pt>
              </c:strCache>
            </c:strRef>
          </c:cat>
          <c:val>
            <c:numRef>
              <c:f>'INDICAD 2° TRIM 2022'!$E$91:$E$96</c:f>
              <c:numCache>
                <c:formatCode>0%</c:formatCode>
                <c:ptCount val="6"/>
                <c:pt idx="0">
                  <c:v>0.39128243890148651</c:v>
                </c:pt>
                <c:pt idx="1">
                  <c:v>0.30020156210632404</c:v>
                </c:pt>
                <c:pt idx="2">
                  <c:v>0.30851599899218946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BB-4DB4-86C1-DE77BB0F5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242986671"/>
        <c:axId val="1242989167"/>
        <c:axId val="0"/>
      </c:bar3DChart>
      <c:catAx>
        <c:axId val="1242986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42989167"/>
        <c:crosses val="autoZero"/>
        <c:auto val="1"/>
        <c:lblAlgn val="ctr"/>
        <c:lblOffset val="100"/>
        <c:noMultiLvlLbl val="0"/>
      </c:catAx>
      <c:valAx>
        <c:axId val="124298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42986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INFORME POR TRIMESTRE PQRSFD - VIGENCIA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'INDICAD 2° TRIM 2022'!$D$4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'INDICAD 2° TRIM 2022'!$C$91:$C$96</c:f>
              <c:strCache>
                <c:ptCount val="6"/>
                <c:pt idx="0">
                  <c:v>1° TRIMESTRE 2022</c:v>
                </c:pt>
                <c:pt idx="1">
                  <c:v>2° TRIMESTRE 2022</c:v>
                </c:pt>
                <c:pt idx="2">
                  <c:v>3° TRIMESTRE 2022</c:v>
                </c:pt>
                <c:pt idx="3">
                  <c:v>4° TRIMESTRE 2022</c:v>
                </c:pt>
                <c:pt idx="5">
                  <c:v>TOTAL </c:v>
                </c:pt>
              </c:strCache>
            </c:strRef>
          </c:cat>
          <c:val>
            <c:numRef>
              <c:f>'INDICAD 2° TRIM 2022'!$D$5:$D$10</c:f>
              <c:numCache>
                <c:formatCode>#,##0</c:formatCode>
                <c:ptCount val="6"/>
                <c:pt idx="0">
                  <c:v>3106</c:v>
                </c:pt>
                <c:pt idx="1">
                  <c:v>2383</c:v>
                </c:pt>
                <c:pt idx="2">
                  <c:v>2449</c:v>
                </c:pt>
                <c:pt idx="3">
                  <c:v>2046</c:v>
                </c:pt>
                <c:pt idx="5">
                  <c:v>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DB-40E2-9D7A-86D061F79072}"/>
            </c:ext>
          </c:extLst>
        </c:ser>
        <c:ser>
          <c:idx val="1"/>
          <c:order val="1"/>
          <c:tx>
            <c:strRef>
              <c:f>'INDICAD 2° TRIM 2022'!$E$4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3.332279166278878E-2"/>
                  <c:y val="-3.1618827037547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DB-40E2-9D7A-86D061F79072}"/>
                </c:ext>
              </c:extLst>
            </c:dLbl>
            <c:dLbl>
              <c:idx val="1"/>
              <c:layout>
                <c:manualLayout>
                  <c:x val="1.7641477939123473E-2"/>
                  <c:y val="-3.16188270375470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DDB-40E2-9D7A-86D061F79072}"/>
                </c:ext>
              </c:extLst>
            </c:dLbl>
            <c:dLbl>
              <c:idx val="2"/>
              <c:layout>
                <c:manualLayout>
                  <c:x val="5.8804926463744914E-3"/>
                  <c:y val="-1.3550925873234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DDB-40E2-9D7A-86D061F79072}"/>
                </c:ext>
              </c:extLst>
            </c:dLbl>
            <c:dLbl>
              <c:idx val="3"/>
              <c:layout>
                <c:manualLayout>
                  <c:x val="5.8804926463744195E-3"/>
                  <c:y val="-2.25848764553907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DDB-40E2-9D7A-86D061F79072}"/>
                </c:ext>
              </c:extLst>
            </c:dLbl>
            <c:dLbl>
              <c:idx val="5"/>
              <c:layout>
                <c:manualLayout>
                  <c:x val="1.764147793912333E-2"/>
                  <c:y val="-6.32376540750941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DDB-40E2-9D7A-86D061F790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'INDICAD 2° TRIM 2022'!$C$91:$C$96</c:f>
              <c:strCache>
                <c:ptCount val="6"/>
                <c:pt idx="0">
                  <c:v>1° TRIMESTRE 2022</c:v>
                </c:pt>
                <c:pt idx="1">
                  <c:v>2° TRIMESTRE 2022</c:v>
                </c:pt>
                <c:pt idx="2">
                  <c:v>3° TRIMESTRE 2022</c:v>
                </c:pt>
                <c:pt idx="3">
                  <c:v>4° TRIMESTRE 2022</c:v>
                </c:pt>
                <c:pt idx="5">
                  <c:v>TOTAL </c:v>
                </c:pt>
              </c:strCache>
            </c:strRef>
          </c:cat>
          <c:val>
            <c:numRef>
              <c:f>'INDICAD 2° TRIM 2022'!$E$5:$E$10</c:f>
              <c:numCache>
                <c:formatCode>0%</c:formatCode>
                <c:ptCount val="6"/>
                <c:pt idx="0">
                  <c:v>0.31109775641025639</c:v>
                </c:pt>
                <c:pt idx="1">
                  <c:v>0.23868189102564102</c:v>
                </c:pt>
                <c:pt idx="2">
                  <c:v>0.24529246794871795</c:v>
                </c:pt>
                <c:pt idx="3">
                  <c:v>0.20492788461538461</c:v>
                </c:pt>
                <c:pt idx="5">
                  <c:v>0.99999999999999989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DB-40E2-9D7A-86D061F790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242986671"/>
        <c:axId val="1242989167"/>
        <c:axId val="0"/>
      </c:bar3DChart>
      <c:catAx>
        <c:axId val="1242986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42989167"/>
        <c:crosses val="autoZero"/>
        <c:auto val="1"/>
        <c:lblAlgn val="ctr"/>
        <c:lblOffset val="100"/>
        <c:noMultiLvlLbl val="0"/>
      </c:catAx>
      <c:valAx>
        <c:axId val="124298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42986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INDICADORES PQRSFD  4° TRIMESTRE 2022</a:t>
            </a:r>
          </a:p>
        </c:rich>
      </c:tx>
      <c:layout>
        <c:manualLayout>
          <c:xMode val="edge"/>
          <c:yMode val="edge"/>
          <c:x val="0.28287330015174628"/>
          <c:y val="4.74154506487295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'INDICAD 2° TRIM 2022'!$D$16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'INDICAD 2° TRIM 2022'!$C$17:$C$33</c:f>
              <c:strCache>
                <c:ptCount val="17"/>
                <c:pt idx="0">
                  <c:v>Inspección No 2 - Tránsito y Transporte</c:v>
                </c:pt>
                <c:pt idx="1">
                  <c:v>Secretaría de Movilidad</c:v>
                </c:pt>
                <c:pt idx="2">
                  <c:v>Industría y Comercio</c:v>
                </c:pt>
                <c:pt idx="3">
                  <c:v>Secretaria de Medio Ambiente</c:v>
                </c:pt>
                <c:pt idx="4">
                  <c:v>Subsecretaria de rentas</c:v>
                </c:pt>
                <c:pt idx="5">
                  <c:v>Secretaría de Obras Públicas</c:v>
                </c:pt>
                <c:pt idx="6">
                  <c:v>Secretaría de Planeación</c:v>
                </c:pt>
                <c:pt idx="7">
                  <c:v>Inspeccion de Policía cabecera</c:v>
                </c:pt>
                <c:pt idx="8">
                  <c:v>Secretaria de Gobierno</c:v>
                </c:pt>
                <c:pt idx="9">
                  <c:v>Secretaria General</c:v>
                </c:pt>
                <c:pt idx="10">
                  <c:v>Catastro</c:v>
                </c:pt>
                <c:pt idx="11">
                  <c:v>Secretaria de Salud</c:v>
                </c:pt>
                <c:pt idx="12">
                  <c:v>Inspeccion de Policía de Control Urbanistico</c:v>
                </c:pt>
                <c:pt idx="13">
                  <c:v>Inspección de Policia la tablaza</c:v>
                </c:pt>
                <c:pt idx="14">
                  <c:v>Subsecretaria Tesoreria</c:v>
                </c:pt>
                <c:pt idx="15">
                  <c:v>Secretaria Servicios Administrativos</c:v>
                </c:pt>
                <c:pt idx="16">
                  <c:v>Cobro coactivo</c:v>
                </c:pt>
              </c:strCache>
            </c:strRef>
          </c:cat>
          <c:val>
            <c:numRef>
              <c:f>'INDICAD 2° TRIM 2022'!$D$17:$D$33</c:f>
              <c:numCache>
                <c:formatCode>#,##0</c:formatCode>
                <c:ptCount val="17"/>
                <c:pt idx="0">
                  <c:v>891</c:v>
                </c:pt>
                <c:pt idx="1">
                  <c:v>287</c:v>
                </c:pt>
                <c:pt idx="2">
                  <c:v>178</c:v>
                </c:pt>
                <c:pt idx="3">
                  <c:v>92</c:v>
                </c:pt>
                <c:pt idx="4">
                  <c:v>82</c:v>
                </c:pt>
                <c:pt idx="5">
                  <c:v>80</c:v>
                </c:pt>
                <c:pt idx="6">
                  <c:v>69</c:v>
                </c:pt>
                <c:pt idx="7">
                  <c:v>43</c:v>
                </c:pt>
                <c:pt idx="8">
                  <c:v>42</c:v>
                </c:pt>
                <c:pt idx="9">
                  <c:v>39</c:v>
                </c:pt>
                <c:pt idx="10">
                  <c:v>33</c:v>
                </c:pt>
                <c:pt idx="11">
                  <c:v>33</c:v>
                </c:pt>
                <c:pt idx="12">
                  <c:v>28</c:v>
                </c:pt>
                <c:pt idx="13">
                  <c:v>21</c:v>
                </c:pt>
                <c:pt idx="14">
                  <c:v>20</c:v>
                </c:pt>
                <c:pt idx="15">
                  <c:v>17</c:v>
                </c:pt>
                <c:pt idx="1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0A-4B5F-99ED-D6EDF7E8E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6261727"/>
        <c:axId val="596267551"/>
        <c:axId val="0"/>
      </c:bar3DChart>
      <c:catAx>
        <c:axId val="596261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6267551"/>
        <c:crosses val="autoZero"/>
        <c:auto val="1"/>
        <c:lblAlgn val="ctr"/>
        <c:lblOffset val="100"/>
        <c:noMultiLvlLbl val="0"/>
      </c:catAx>
      <c:valAx>
        <c:axId val="596267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62617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152399</xdr:colOff>
      <xdr:row>195</xdr:row>
      <xdr:rowOff>153629</xdr:rowOff>
    </xdr:from>
    <xdr:to>
      <xdr:col>8</xdr:col>
      <xdr:colOff>635000</xdr:colOff>
      <xdr:row>213</xdr:row>
      <xdr:rowOff>20484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2843C57-399C-459F-B50D-961B9D8B7E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152400</xdr:colOff>
      <xdr:row>103</xdr:row>
      <xdr:rowOff>9525</xdr:rowOff>
    </xdr:from>
    <xdr:to>
      <xdr:col>8</xdr:col>
      <xdr:colOff>665725</xdr:colOff>
      <xdr:row>121</xdr:row>
      <xdr:rowOff>238125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7EF3E31-5034-4AD8-A05B-06CA617890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152400</xdr:colOff>
      <xdr:row>123</xdr:row>
      <xdr:rowOff>9525</xdr:rowOff>
    </xdr:from>
    <xdr:to>
      <xdr:col>8</xdr:col>
      <xdr:colOff>665725</xdr:colOff>
      <xdr:row>144</xdr:row>
      <xdr:rowOff>184355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8509C26-6ED1-486F-B777-D959AC581D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</xdr:colOff>
      <xdr:row>146</xdr:row>
      <xdr:rowOff>0</xdr:rowOff>
    </xdr:from>
    <xdr:to>
      <xdr:col>8</xdr:col>
      <xdr:colOff>675967</xdr:colOff>
      <xdr:row>167</xdr:row>
      <xdr:rowOff>102419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54176AA-14C6-4E1D-B82B-40AD212EF5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9013</xdr:colOff>
      <xdr:row>54</xdr:row>
      <xdr:rowOff>9527</xdr:rowOff>
    </xdr:from>
    <xdr:to>
      <xdr:col>10</xdr:col>
      <xdr:colOff>768145</xdr:colOff>
      <xdr:row>70</xdr:row>
      <xdr:rowOff>71695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7014909F-A8E9-4CE1-9034-16BBC676B2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18435</xdr:colOff>
      <xdr:row>87</xdr:row>
      <xdr:rowOff>11062</xdr:rowOff>
    </xdr:from>
    <xdr:to>
      <xdr:col>12</xdr:col>
      <xdr:colOff>0</xdr:colOff>
      <xdr:row>102</xdr:row>
      <xdr:rowOff>20484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D5BBD334-A36D-C5A3-85F7-8205469316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18435</xdr:colOff>
      <xdr:row>1</xdr:row>
      <xdr:rowOff>11062</xdr:rowOff>
    </xdr:from>
    <xdr:to>
      <xdr:col>12</xdr:col>
      <xdr:colOff>0</xdr:colOff>
      <xdr:row>11</xdr:row>
      <xdr:rowOff>40968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F24FA011-D332-4E5A-8A43-C01D039E66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9013</xdr:colOff>
      <xdr:row>16</xdr:row>
      <xdr:rowOff>9527</xdr:rowOff>
    </xdr:from>
    <xdr:to>
      <xdr:col>10</xdr:col>
      <xdr:colOff>768145</xdr:colOff>
      <xdr:row>32</xdr:row>
      <xdr:rowOff>71695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9909901F-EECC-4733-B263-3F6BF05A94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0705C-E368-4B1D-B8EA-7B8293FC8705}">
  <sheetPr>
    <pageSetUpPr fitToPage="1"/>
  </sheetPr>
  <dimension ref="B2:O239"/>
  <sheetViews>
    <sheetView tabSelected="1" zoomScale="93" zoomScaleNormal="93" workbookViewId="0">
      <selection activeCell="N10" sqref="N10"/>
    </sheetView>
  </sheetViews>
  <sheetFormatPr baseColWidth="10" defaultRowHeight="14.4" x14ac:dyDescent="0.3"/>
  <cols>
    <col min="1" max="1" width="2.5546875" customWidth="1"/>
    <col min="2" max="2" width="5.109375" style="1" customWidth="1"/>
    <col min="3" max="3" width="41.109375" customWidth="1"/>
    <col min="4" max="4" width="14.6640625" style="33" customWidth="1"/>
    <col min="5" max="5" width="14.5546875" style="8" customWidth="1"/>
    <col min="6" max="6" width="2.33203125" customWidth="1"/>
    <col min="7" max="7" width="44.33203125" customWidth="1"/>
    <col min="8" max="8" width="11.33203125" style="1" customWidth="1"/>
    <col min="11" max="11" width="11.88671875" bestFit="1" customWidth="1"/>
    <col min="12" max="12" width="4" customWidth="1"/>
    <col min="13" max="13" width="14" customWidth="1"/>
    <col min="14" max="14" width="12.44140625" customWidth="1"/>
    <col min="15" max="15" width="15.33203125" customWidth="1"/>
  </cols>
  <sheetData>
    <row r="2" spans="3:15" ht="17.399999999999999" x14ac:dyDescent="0.3">
      <c r="C2" s="60" t="s">
        <v>86</v>
      </c>
    </row>
    <row r="3" spans="3:15" ht="15.6" x14ac:dyDescent="0.3">
      <c r="C3" s="26"/>
    </row>
    <row r="4" spans="3:15" x14ac:dyDescent="0.3">
      <c r="C4" s="61" t="s">
        <v>81</v>
      </c>
      <c r="D4" s="62" t="s">
        <v>1</v>
      </c>
      <c r="E4" s="63" t="s">
        <v>21</v>
      </c>
    </row>
    <row r="5" spans="3:15" x14ac:dyDescent="0.3">
      <c r="C5" s="53" t="s">
        <v>80</v>
      </c>
      <c r="D5" s="58">
        <v>3106</v>
      </c>
      <c r="E5" s="59">
        <f>+D5/D10</f>
        <v>0.31109775641025639</v>
      </c>
    </row>
    <row r="6" spans="3:15" x14ac:dyDescent="0.3">
      <c r="C6" s="53" t="s">
        <v>82</v>
      </c>
      <c r="D6" s="58">
        <v>2383</v>
      </c>
      <c r="E6" s="59">
        <f>+D6/D10</f>
        <v>0.23868189102564102</v>
      </c>
    </row>
    <row r="7" spans="3:15" x14ac:dyDescent="0.3">
      <c r="C7" s="53" t="s">
        <v>83</v>
      </c>
      <c r="D7" s="58">
        <v>2449</v>
      </c>
      <c r="E7" s="59">
        <f>+D7/D10</f>
        <v>0.24529246794871795</v>
      </c>
    </row>
    <row r="8" spans="3:15" x14ac:dyDescent="0.3">
      <c r="C8" s="53" t="s">
        <v>84</v>
      </c>
      <c r="D8" s="58">
        <v>2046</v>
      </c>
      <c r="E8" s="59">
        <f>+D8/D10</f>
        <v>0.20492788461538461</v>
      </c>
    </row>
    <row r="9" spans="3:15" x14ac:dyDescent="0.3">
      <c r="C9" s="1"/>
    </row>
    <row r="10" spans="3:15" ht="17.399999999999999" x14ac:dyDescent="0.3">
      <c r="C10" s="64" t="s">
        <v>85</v>
      </c>
      <c r="D10" s="65">
        <f>SUM(D5:D9)</f>
        <v>9984</v>
      </c>
      <c r="E10" s="66">
        <f>SUM(E5:E9)</f>
        <v>0.99999999999999989</v>
      </c>
      <c r="N10" s="28">
        <v>2021</v>
      </c>
      <c r="O10" s="28" t="s">
        <v>88</v>
      </c>
    </row>
    <row r="11" spans="3:15" x14ac:dyDescent="0.3">
      <c r="N11" s="28">
        <v>9031</v>
      </c>
      <c r="O11" s="69">
        <f>+D10-N11</f>
        <v>953</v>
      </c>
    </row>
    <row r="12" spans="3:15" x14ac:dyDescent="0.3">
      <c r="N12" s="28" t="s">
        <v>41</v>
      </c>
      <c r="O12" s="68">
        <f>+O11/N11</f>
        <v>0.10552541246816521</v>
      </c>
    </row>
    <row r="13" spans="3:15" ht="15" thickBot="1" x14ac:dyDescent="0.35"/>
    <row r="14" spans="3:15" x14ac:dyDescent="0.3">
      <c r="C14" s="74" t="s">
        <v>87</v>
      </c>
      <c r="D14" s="75"/>
      <c r="E14" s="76"/>
    </row>
    <row r="15" spans="3:15" ht="14.4" customHeight="1" thickBot="1" x14ac:dyDescent="0.35">
      <c r="C15" s="77"/>
      <c r="D15" s="78"/>
      <c r="E15" s="79"/>
    </row>
    <row r="16" spans="3:15" ht="15" customHeight="1" thickBot="1" x14ac:dyDescent="0.35">
      <c r="C16" s="9" t="s">
        <v>0</v>
      </c>
      <c r="D16" s="34" t="s">
        <v>1</v>
      </c>
      <c r="E16" s="4" t="s">
        <v>21</v>
      </c>
    </row>
    <row r="17" spans="2:5" x14ac:dyDescent="0.3">
      <c r="B17" s="57">
        <v>1</v>
      </c>
      <c r="C17" s="2" t="s">
        <v>46</v>
      </c>
      <c r="D17" s="36">
        <v>891</v>
      </c>
      <c r="E17" s="12">
        <f>+D17/D47</f>
        <v>0.44021739130434784</v>
      </c>
    </row>
    <row r="18" spans="2:5" x14ac:dyDescent="0.3">
      <c r="B18" s="57">
        <v>2</v>
      </c>
      <c r="C18" s="3" t="s">
        <v>10</v>
      </c>
      <c r="D18" s="36">
        <v>287</v>
      </c>
      <c r="E18" s="12">
        <f>+D18/$D$47</f>
        <v>0.141798418972332</v>
      </c>
    </row>
    <row r="19" spans="2:5" x14ac:dyDescent="0.3">
      <c r="B19" s="57">
        <v>3</v>
      </c>
      <c r="C19" s="3" t="s">
        <v>47</v>
      </c>
      <c r="D19" s="36">
        <v>178</v>
      </c>
      <c r="E19" s="12">
        <f t="shared" ref="E19:E46" si="0">+D19/$D$47</f>
        <v>8.7944664031620559E-2</v>
      </c>
    </row>
    <row r="20" spans="2:5" x14ac:dyDescent="0.3">
      <c r="B20" s="57">
        <v>4</v>
      </c>
      <c r="C20" s="3" t="s">
        <v>51</v>
      </c>
      <c r="D20" s="36">
        <v>92</v>
      </c>
      <c r="E20" s="12">
        <f t="shared" si="0"/>
        <v>4.5454545454545456E-2</v>
      </c>
    </row>
    <row r="21" spans="2:5" x14ac:dyDescent="0.3">
      <c r="B21" s="57">
        <v>5</v>
      </c>
      <c r="C21" s="3" t="s">
        <v>23</v>
      </c>
      <c r="D21" s="36">
        <v>82</v>
      </c>
      <c r="E21" s="12">
        <f t="shared" si="0"/>
        <v>4.0513833992094864E-2</v>
      </c>
    </row>
    <row r="22" spans="2:5" x14ac:dyDescent="0.3">
      <c r="B22" s="57">
        <v>6</v>
      </c>
      <c r="C22" s="3" t="s">
        <v>60</v>
      </c>
      <c r="D22" s="36">
        <v>80</v>
      </c>
      <c r="E22" s="12">
        <f t="shared" si="0"/>
        <v>3.9525691699604744E-2</v>
      </c>
    </row>
    <row r="23" spans="2:5" x14ac:dyDescent="0.3">
      <c r="B23" s="57">
        <v>7</v>
      </c>
      <c r="C23" s="3" t="s">
        <v>48</v>
      </c>
      <c r="D23" s="36">
        <v>69</v>
      </c>
      <c r="E23" s="12">
        <f t="shared" si="0"/>
        <v>3.4090909090909088E-2</v>
      </c>
    </row>
    <row r="24" spans="2:5" x14ac:dyDescent="0.3">
      <c r="B24" s="57">
        <v>8</v>
      </c>
      <c r="C24" s="3" t="s">
        <v>53</v>
      </c>
      <c r="D24" s="36">
        <v>43</v>
      </c>
      <c r="E24" s="12">
        <f t="shared" si="0"/>
        <v>2.1245059288537548E-2</v>
      </c>
    </row>
    <row r="25" spans="2:5" x14ac:dyDescent="0.3">
      <c r="B25" s="57">
        <v>9</v>
      </c>
      <c r="C25" s="3" t="s">
        <v>50</v>
      </c>
      <c r="D25" s="36">
        <v>42</v>
      </c>
      <c r="E25" s="12">
        <f t="shared" si="0"/>
        <v>2.0750988142292492E-2</v>
      </c>
    </row>
    <row r="26" spans="2:5" x14ac:dyDescent="0.3">
      <c r="B26" s="57">
        <v>10</v>
      </c>
      <c r="C26" s="3" t="s">
        <v>74</v>
      </c>
      <c r="D26" s="36">
        <v>39</v>
      </c>
      <c r="E26" s="12">
        <f t="shared" si="0"/>
        <v>1.9268774703557312E-2</v>
      </c>
    </row>
    <row r="27" spans="2:5" x14ac:dyDescent="0.3">
      <c r="B27" s="57">
        <v>11</v>
      </c>
      <c r="C27" s="3" t="s">
        <v>2</v>
      </c>
      <c r="D27" s="36">
        <v>33</v>
      </c>
      <c r="E27" s="12">
        <f t="shared" si="0"/>
        <v>1.6304347826086956E-2</v>
      </c>
    </row>
    <row r="28" spans="2:5" x14ac:dyDescent="0.3">
      <c r="B28" s="57">
        <v>12</v>
      </c>
      <c r="C28" s="3" t="s">
        <v>52</v>
      </c>
      <c r="D28" s="36">
        <v>33</v>
      </c>
      <c r="E28" s="12">
        <f t="shared" si="0"/>
        <v>1.6304347826086956E-2</v>
      </c>
    </row>
    <row r="29" spans="2:5" x14ac:dyDescent="0.3">
      <c r="B29" s="57">
        <v>13</v>
      </c>
      <c r="C29" s="3" t="s">
        <v>54</v>
      </c>
      <c r="D29" s="36">
        <v>28</v>
      </c>
      <c r="E29" s="12">
        <f t="shared" si="0"/>
        <v>1.383399209486166E-2</v>
      </c>
    </row>
    <row r="30" spans="2:5" x14ac:dyDescent="0.3">
      <c r="B30" s="57">
        <v>14</v>
      </c>
      <c r="C30" s="3" t="s">
        <v>55</v>
      </c>
      <c r="D30" s="36">
        <v>21</v>
      </c>
      <c r="E30" s="12">
        <f t="shared" si="0"/>
        <v>1.0375494071146246E-2</v>
      </c>
    </row>
    <row r="31" spans="2:5" x14ac:dyDescent="0.3">
      <c r="B31" s="57">
        <v>15</v>
      </c>
      <c r="C31" s="3" t="s">
        <v>76</v>
      </c>
      <c r="D31" s="36">
        <v>20</v>
      </c>
      <c r="E31" s="12">
        <f t="shared" si="0"/>
        <v>9.881422924901186E-3</v>
      </c>
    </row>
    <row r="32" spans="2:5" x14ac:dyDescent="0.3">
      <c r="B32" s="57">
        <v>16</v>
      </c>
      <c r="C32" s="3" t="s">
        <v>79</v>
      </c>
      <c r="D32" s="36">
        <v>17</v>
      </c>
      <c r="E32" s="12">
        <f t="shared" si="0"/>
        <v>8.399209486166008E-3</v>
      </c>
    </row>
    <row r="33" spans="2:6" x14ac:dyDescent="0.3">
      <c r="B33" s="57">
        <v>17</v>
      </c>
      <c r="C33" s="3" t="s">
        <v>66</v>
      </c>
      <c r="D33" s="36">
        <v>14</v>
      </c>
      <c r="E33" s="12">
        <f t="shared" si="0"/>
        <v>6.91699604743083E-3</v>
      </c>
    </row>
    <row r="34" spans="2:6" x14ac:dyDescent="0.3">
      <c r="B34" s="57">
        <v>18</v>
      </c>
      <c r="C34" s="3" t="s">
        <v>56</v>
      </c>
      <c r="D34" s="36">
        <v>10</v>
      </c>
      <c r="E34" s="12">
        <f t="shared" si="0"/>
        <v>4.940711462450593E-3</v>
      </c>
    </row>
    <row r="35" spans="2:6" x14ac:dyDescent="0.3">
      <c r="B35" s="57">
        <v>19</v>
      </c>
      <c r="C35" s="3" t="s">
        <v>71</v>
      </c>
      <c r="D35" s="36">
        <v>9</v>
      </c>
      <c r="E35" s="12">
        <f t="shared" si="0"/>
        <v>4.4466403162055339E-3</v>
      </c>
    </row>
    <row r="36" spans="2:6" x14ac:dyDescent="0.3">
      <c r="B36" s="57">
        <v>20</v>
      </c>
      <c r="C36" s="3" t="s">
        <v>67</v>
      </c>
      <c r="D36" s="36">
        <v>8</v>
      </c>
      <c r="E36" s="12">
        <f t="shared" si="0"/>
        <v>3.952569169960474E-3</v>
      </c>
    </row>
    <row r="37" spans="2:6" x14ac:dyDescent="0.3">
      <c r="B37" s="57">
        <v>21</v>
      </c>
      <c r="C37" s="3" t="s">
        <v>73</v>
      </c>
      <c r="D37" s="36">
        <v>8</v>
      </c>
      <c r="E37" s="12">
        <f>+D377</f>
        <v>0</v>
      </c>
    </row>
    <row r="38" spans="2:6" x14ac:dyDescent="0.3">
      <c r="B38" s="57">
        <v>22</v>
      </c>
      <c r="C38" s="3" t="s">
        <v>68</v>
      </c>
      <c r="D38" s="88">
        <v>6</v>
      </c>
      <c r="E38" s="12">
        <f>+D37/$D$47</f>
        <v>3.952569169960474E-3</v>
      </c>
    </row>
    <row r="39" spans="2:6" x14ac:dyDescent="0.3">
      <c r="B39" s="57">
        <v>23</v>
      </c>
      <c r="C39" s="3" t="s">
        <v>75</v>
      </c>
      <c r="D39" s="36">
        <v>5</v>
      </c>
      <c r="E39" s="12">
        <f t="shared" si="0"/>
        <v>2.4703557312252965E-3</v>
      </c>
    </row>
    <row r="40" spans="2:6" x14ac:dyDescent="0.3">
      <c r="B40" s="57">
        <v>24</v>
      </c>
      <c r="C40" s="3" t="s">
        <v>65</v>
      </c>
      <c r="D40" s="36">
        <v>3</v>
      </c>
      <c r="E40" s="12">
        <f t="shared" si="0"/>
        <v>1.4822134387351778E-3</v>
      </c>
    </row>
    <row r="41" spans="2:6" x14ac:dyDescent="0.3">
      <c r="B41" s="57">
        <v>25</v>
      </c>
      <c r="C41" s="3" t="s">
        <v>72</v>
      </c>
      <c r="D41" s="36">
        <v>3</v>
      </c>
      <c r="E41" s="12">
        <f t="shared" si="0"/>
        <v>1.4822134387351778E-3</v>
      </c>
    </row>
    <row r="42" spans="2:6" x14ac:dyDescent="0.3">
      <c r="B42" s="57">
        <v>26</v>
      </c>
      <c r="C42" s="3" t="s">
        <v>70</v>
      </c>
      <c r="D42" s="36">
        <v>2</v>
      </c>
      <c r="E42" s="12">
        <f t="shared" si="0"/>
        <v>9.8814229249011851E-4</v>
      </c>
    </row>
    <row r="43" spans="2:6" x14ac:dyDescent="0.3">
      <c r="B43" s="57">
        <v>27</v>
      </c>
      <c r="C43" s="3" t="s">
        <v>69</v>
      </c>
      <c r="D43" s="36">
        <v>1</v>
      </c>
      <c r="E43" s="12">
        <f t="shared" si="0"/>
        <v>4.9407114624505926E-4</v>
      </c>
    </row>
    <row r="44" spans="2:6" x14ac:dyDescent="0.3">
      <c r="B44" s="57">
        <v>28</v>
      </c>
      <c r="C44" s="3" t="s">
        <v>49</v>
      </c>
      <c r="D44" s="36">
        <v>0</v>
      </c>
      <c r="E44" s="12">
        <f t="shared" si="0"/>
        <v>0</v>
      </c>
    </row>
    <row r="45" spans="2:6" x14ac:dyDescent="0.3">
      <c r="B45" s="57">
        <v>29</v>
      </c>
      <c r="C45" s="3" t="s">
        <v>77</v>
      </c>
      <c r="D45" s="36">
        <v>0</v>
      </c>
      <c r="E45" s="12">
        <f t="shared" si="0"/>
        <v>0</v>
      </c>
    </row>
    <row r="46" spans="2:6" ht="15" thickBot="1" x14ac:dyDescent="0.35">
      <c r="B46" s="57">
        <v>30</v>
      </c>
      <c r="C46" s="7" t="s">
        <v>78</v>
      </c>
      <c r="D46" s="36">
        <v>0</v>
      </c>
      <c r="E46" s="12">
        <f t="shared" si="0"/>
        <v>0</v>
      </c>
      <c r="F46" s="16"/>
    </row>
    <row r="47" spans="2:6" ht="21.6" thickBot="1" x14ac:dyDescent="0.35">
      <c r="C47" s="67" t="s">
        <v>15</v>
      </c>
      <c r="D47" s="84">
        <f>SUM(D17:D46)</f>
        <v>2024</v>
      </c>
      <c r="E47" s="85"/>
    </row>
    <row r="51" spans="2:5" ht="15" thickBot="1" x14ac:dyDescent="0.35"/>
    <row r="52" spans="2:5" x14ac:dyDescent="0.3">
      <c r="C52" s="74" t="s">
        <v>64</v>
      </c>
      <c r="D52" s="75"/>
      <c r="E52" s="76"/>
    </row>
    <row r="53" spans="2:5" ht="15" thickBot="1" x14ac:dyDescent="0.35">
      <c r="C53" s="77"/>
      <c r="D53" s="78"/>
      <c r="E53" s="79"/>
    </row>
    <row r="54" spans="2:5" ht="15" thickBot="1" x14ac:dyDescent="0.35">
      <c r="C54" s="9" t="s">
        <v>0</v>
      </c>
      <c r="D54" s="34" t="s">
        <v>1</v>
      </c>
      <c r="E54" s="4" t="s">
        <v>21</v>
      </c>
    </row>
    <row r="55" spans="2:5" x14ac:dyDescent="0.3">
      <c r="B55" s="57">
        <v>1</v>
      </c>
      <c r="C55" s="2" t="s">
        <v>46</v>
      </c>
      <c r="D55" s="36">
        <v>1234</v>
      </c>
      <c r="E55" s="12">
        <f t="shared" ref="E55:E84" si="1">+D55/$D$145</f>
        <v>0.5178346621905161</v>
      </c>
    </row>
    <row r="56" spans="2:5" x14ac:dyDescent="0.3">
      <c r="B56" s="57">
        <v>2</v>
      </c>
      <c r="C56" s="3" t="s">
        <v>10</v>
      </c>
      <c r="D56" s="36">
        <v>189</v>
      </c>
      <c r="E56" s="12">
        <f t="shared" si="1"/>
        <v>7.9311791859001265E-2</v>
      </c>
    </row>
    <row r="57" spans="2:5" x14ac:dyDescent="0.3">
      <c r="B57" s="57">
        <v>3</v>
      </c>
      <c r="C57" s="3" t="s">
        <v>47</v>
      </c>
      <c r="D57" s="36">
        <v>148</v>
      </c>
      <c r="E57" s="12">
        <f t="shared" si="1"/>
        <v>6.2106588334032729E-2</v>
      </c>
    </row>
    <row r="58" spans="2:5" x14ac:dyDescent="0.3">
      <c r="B58" s="57">
        <v>4</v>
      </c>
      <c r="C58" s="3" t="s">
        <v>23</v>
      </c>
      <c r="D58" s="36">
        <v>117</v>
      </c>
      <c r="E58" s="12">
        <f t="shared" si="1"/>
        <v>4.9097775912715066E-2</v>
      </c>
    </row>
    <row r="59" spans="2:5" x14ac:dyDescent="0.3">
      <c r="B59" s="57">
        <v>5</v>
      </c>
      <c r="C59" s="3" t="s">
        <v>48</v>
      </c>
      <c r="D59" s="36">
        <v>90</v>
      </c>
      <c r="E59" s="12">
        <f t="shared" si="1"/>
        <v>3.7767519932857742E-2</v>
      </c>
    </row>
    <row r="60" spans="2:5" x14ac:dyDescent="0.3">
      <c r="B60" s="57">
        <v>6</v>
      </c>
      <c r="C60" s="3" t="s">
        <v>2</v>
      </c>
      <c r="D60" s="36">
        <v>87</v>
      </c>
      <c r="E60" s="12">
        <f t="shared" si="1"/>
        <v>3.6508602601762481E-2</v>
      </c>
    </row>
    <row r="61" spans="2:5" x14ac:dyDescent="0.3">
      <c r="B61" s="57">
        <v>7</v>
      </c>
      <c r="C61" s="3" t="s">
        <v>60</v>
      </c>
      <c r="D61" s="36">
        <v>74</v>
      </c>
      <c r="E61" s="12">
        <f t="shared" si="1"/>
        <v>3.1053294167016365E-2</v>
      </c>
    </row>
    <row r="62" spans="2:5" x14ac:dyDescent="0.3">
      <c r="B62" s="57">
        <v>8</v>
      </c>
      <c r="C62" s="3" t="s">
        <v>74</v>
      </c>
      <c r="D62" s="36">
        <v>72</v>
      </c>
      <c r="E62" s="12">
        <f t="shared" si="1"/>
        <v>3.0214015946286196E-2</v>
      </c>
    </row>
    <row r="63" spans="2:5" x14ac:dyDescent="0.3">
      <c r="B63" s="57">
        <v>9</v>
      </c>
      <c r="C63" s="3" t="s">
        <v>51</v>
      </c>
      <c r="D63" s="36">
        <v>68</v>
      </c>
      <c r="E63" s="12">
        <f t="shared" si="1"/>
        <v>2.853545950482585E-2</v>
      </c>
    </row>
    <row r="64" spans="2:5" x14ac:dyDescent="0.3">
      <c r="B64" s="57">
        <v>10</v>
      </c>
      <c r="C64" s="3" t="s">
        <v>50</v>
      </c>
      <c r="D64" s="36">
        <v>65</v>
      </c>
      <c r="E64" s="12">
        <f t="shared" si="1"/>
        <v>2.7276542173730593E-2</v>
      </c>
    </row>
    <row r="65" spans="2:5" x14ac:dyDescent="0.3">
      <c r="B65" s="57">
        <v>11</v>
      </c>
      <c r="C65" s="3" t="s">
        <v>52</v>
      </c>
      <c r="D65" s="36">
        <v>58</v>
      </c>
      <c r="E65" s="12">
        <f t="shared" si="1"/>
        <v>2.4339068401174991E-2</v>
      </c>
    </row>
    <row r="66" spans="2:5" x14ac:dyDescent="0.3">
      <c r="B66" s="57">
        <v>12</v>
      </c>
      <c r="C66" s="3" t="s">
        <v>79</v>
      </c>
      <c r="D66" s="36">
        <v>42</v>
      </c>
      <c r="E66" s="12">
        <f t="shared" si="1"/>
        <v>1.7624842635333614E-2</v>
      </c>
    </row>
    <row r="67" spans="2:5" x14ac:dyDescent="0.3">
      <c r="B67" s="57">
        <v>13</v>
      </c>
      <c r="C67" s="3" t="s">
        <v>53</v>
      </c>
      <c r="D67" s="36">
        <v>31</v>
      </c>
      <c r="E67" s="12">
        <f t="shared" si="1"/>
        <v>1.3008812421317666E-2</v>
      </c>
    </row>
    <row r="68" spans="2:5" x14ac:dyDescent="0.3">
      <c r="B68" s="57">
        <v>14</v>
      </c>
      <c r="C68" s="3" t="s">
        <v>54</v>
      </c>
      <c r="D68" s="36">
        <v>29</v>
      </c>
      <c r="E68" s="12">
        <f t="shared" si="1"/>
        <v>1.2169534200587495E-2</v>
      </c>
    </row>
    <row r="69" spans="2:5" x14ac:dyDescent="0.3">
      <c r="B69" s="57">
        <v>15</v>
      </c>
      <c r="C69" s="3" t="s">
        <v>76</v>
      </c>
      <c r="D69" s="36">
        <v>29</v>
      </c>
      <c r="E69" s="12">
        <f t="shared" si="1"/>
        <v>1.2169534200587495E-2</v>
      </c>
    </row>
    <row r="70" spans="2:5" x14ac:dyDescent="0.3">
      <c r="B70" s="57">
        <v>16</v>
      </c>
      <c r="C70" s="3" t="s">
        <v>55</v>
      </c>
      <c r="D70" s="36">
        <v>24</v>
      </c>
      <c r="E70" s="12">
        <f t="shared" si="1"/>
        <v>1.0071338648762064E-2</v>
      </c>
    </row>
    <row r="71" spans="2:5" x14ac:dyDescent="0.3">
      <c r="B71" s="57">
        <v>17</v>
      </c>
      <c r="C71" s="3" t="s">
        <v>66</v>
      </c>
      <c r="D71" s="36">
        <v>19</v>
      </c>
      <c r="E71" s="12">
        <f t="shared" si="1"/>
        <v>7.9731430969366343E-3</v>
      </c>
    </row>
    <row r="72" spans="2:5" x14ac:dyDescent="0.3">
      <c r="B72" s="57">
        <v>18</v>
      </c>
      <c r="C72" s="3" t="s">
        <v>56</v>
      </c>
      <c r="D72" s="36">
        <v>14</v>
      </c>
      <c r="E72" s="12">
        <f t="shared" si="1"/>
        <v>5.8749475451112046E-3</v>
      </c>
    </row>
    <row r="73" spans="2:5" x14ac:dyDescent="0.3">
      <c r="B73" s="57">
        <v>19</v>
      </c>
      <c r="C73" s="3" t="s">
        <v>68</v>
      </c>
      <c r="D73" s="36">
        <v>13</v>
      </c>
      <c r="E73" s="12">
        <f t="shared" si="1"/>
        <v>5.4553084347461183E-3</v>
      </c>
    </row>
    <row r="74" spans="2:5" x14ac:dyDescent="0.3">
      <c r="B74" s="57">
        <v>20</v>
      </c>
      <c r="C74" s="3" t="s">
        <v>67</v>
      </c>
      <c r="D74" s="36">
        <v>10</v>
      </c>
      <c r="E74" s="12">
        <f t="shared" si="1"/>
        <v>4.1963911036508603E-3</v>
      </c>
    </row>
    <row r="75" spans="2:5" x14ac:dyDescent="0.3">
      <c r="B75" s="57">
        <v>21</v>
      </c>
      <c r="C75" s="3" t="s">
        <v>49</v>
      </c>
      <c r="D75" s="36">
        <v>10</v>
      </c>
      <c r="E75" s="12">
        <f t="shared" si="1"/>
        <v>4.1963911036508603E-3</v>
      </c>
    </row>
    <row r="76" spans="2:5" x14ac:dyDescent="0.3">
      <c r="B76" s="57">
        <v>22</v>
      </c>
      <c r="C76" s="3" t="s">
        <v>71</v>
      </c>
      <c r="D76" s="36">
        <v>7</v>
      </c>
      <c r="E76" s="12">
        <f t="shared" si="1"/>
        <v>2.9374737725556023E-3</v>
      </c>
    </row>
    <row r="77" spans="2:5" x14ac:dyDescent="0.3">
      <c r="B77" s="57">
        <v>23</v>
      </c>
      <c r="C77" s="3" t="s">
        <v>70</v>
      </c>
      <c r="D77" s="36">
        <v>4</v>
      </c>
      <c r="E77" s="12">
        <f t="shared" si="1"/>
        <v>1.6785564414603441E-3</v>
      </c>
    </row>
    <row r="78" spans="2:5" x14ac:dyDescent="0.3">
      <c r="B78" s="57">
        <v>24</v>
      </c>
      <c r="C78" s="3" t="s">
        <v>65</v>
      </c>
      <c r="D78" s="36">
        <v>4</v>
      </c>
      <c r="E78" s="12">
        <f t="shared" si="1"/>
        <v>1.6785564414603441E-3</v>
      </c>
    </row>
    <row r="79" spans="2:5" x14ac:dyDescent="0.3">
      <c r="B79" s="57">
        <v>25</v>
      </c>
      <c r="C79" s="3" t="s">
        <v>75</v>
      </c>
      <c r="D79" s="36">
        <v>3</v>
      </c>
      <c r="E79" s="12">
        <f t="shared" si="1"/>
        <v>1.258917331095258E-3</v>
      </c>
    </row>
    <row r="80" spans="2:5" x14ac:dyDescent="0.3">
      <c r="B80" s="57">
        <v>26</v>
      </c>
      <c r="C80" s="3" t="s">
        <v>73</v>
      </c>
      <c r="D80" s="36">
        <v>3</v>
      </c>
      <c r="E80" s="12">
        <f t="shared" si="1"/>
        <v>1.258917331095258E-3</v>
      </c>
    </row>
    <row r="81" spans="2:6" x14ac:dyDescent="0.3">
      <c r="B81" s="57">
        <v>27</v>
      </c>
      <c r="C81" s="3" t="s">
        <v>77</v>
      </c>
      <c r="D81" s="36">
        <v>2</v>
      </c>
      <c r="E81" s="12">
        <f t="shared" si="1"/>
        <v>8.3927822073017204E-4</v>
      </c>
    </row>
    <row r="82" spans="2:6" x14ac:dyDescent="0.3">
      <c r="B82" s="57">
        <v>28</v>
      </c>
      <c r="C82" s="3" t="s">
        <v>69</v>
      </c>
      <c r="D82" s="36">
        <v>1</v>
      </c>
      <c r="E82" s="12">
        <f t="shared" si="1"/>
        <v>4.1963911036508602E-4</v>
      </c>
    </row>
    <row r="83" spans="2:6" x14ac:dyDescent="0.3">
      <c r="B83" s="57">
        <v>29</v>
      </c>
      <c r="C83" s="3" t="s">
        <v>72</v>
      </c>
      <c r="D83" s="36">
        <v>1</v>
      </c>
      <c r="E83" s="12">
        <f t="shared" si="1"/>
        <v>4.1963911036508602E-4</v>
      </c>
    </row>
    <row r="84" spans="2:6" ht="15" thickBot="1" x14ac:dyDescent="0.35">
      <c r="B84" s="57">
        <v>30</v>
      </c>
      <c r="C84" s="7" t="s">
        <v>78</v>
      </c>
      <c r="D84" s="36">
        <v>1</v>
      </c>
      <c r="E84" s="12">
        <f t="shared" si="1"/>
        <v>4.1963911036508602E-4</v>
      </c>
      <c r="F84" s="16">
        <f>SUM(E55:E84)</f>
        <v>1.0276961812840957</v>
      </c>
    </row>
    <row r="85" spans="2:6" ht="21.6" thickBot="1" x14ac:dyDescent="0.35">
      <c r="C85" s="67" t="s">
        <v>15</v>
      </c>
      <c r="D85" s="84">
        <f>SUM(D55:D84)</f>
        <v>2449</v>
      </c>
      <c r="E85" s="85"/>
    </row>
    <row r="88" spans="2:6" ht="17.399999999999999" x14ac:dyDescent="0.3">
      <c r="C88" s="60" t="s">
        <v>86</v>
      </c>
    </row>
    <row r="89" spans="2:6" ht="15.6" x14ac:dyDescent="0.3">
      <c r="C89" s="26"/>
    </row>
    <row r="90" spans="2:6" x14ac:dyDescent="0.3">
      <c r="C90" s="61" t="s">
        <v>81</v>
      </c>
      <c r="D90" s="62" t="s">
        <v>1</v>
      </c>
      <c r="E90" s="63" t="s">
        <v>21</v>
      </c>
    </row>
    <row r="91" spans="2:6" x14ac:dyDescent="0.3">
      <c r="C91" s="53" t="s">
        <v>80</v>
      </c>
      <c r="D91" s="58">
        <v>3106</v>
      </c>
      <c r="E91" s="59">
        <f>+D91/D96</f>
        <v>0.39128243890148651</v>
      </c>
    </row>
    <row r="92" spans="2:6" x14ac:dyDescent="0.3">
      <c r="C92" s="53" t="s">
        <v>82</v>
      </c>
      <c r="D92" s="58">
        <v>2383</v>
      </c>
      <c r="E92" s="59">
        <f>+D92/D96</f>
        <v>0.30020156210632404</v>
      </c>
    </row>
    <row r="93" spans="2:6" x14ac:dyDescent="0.3">
      <c r="C93" s="53" t="s">
        <v>83</v>
      </c>
      <c r="D93" s="58">
        <v>2449</v>
      </c>
      <c r="E93" s="59">
        <f>+D93/D96</f>
        <v>0.30851599899218946</v>
      </c>
    </row>
    <row r="94" spans="2:6" x14ac:dyDescent="0.3">
      <c r="C94" s="53" t="s">
        <v>84</v>
      </c>
      <c r="D94" s="58"/>
      <c r="E94" s="59"/>
    </row>
    <row r="95" spans="2:6" x14ac:dyDescent="0.3">
      <c r="C95" s="1"/>
    </row>
    <row r="96" spans="2:6" ht="17.399999999999999" x14ac:dyDescent="0.3">
      <c r="C96" s="64" t="s">
        <v>85</v>
      </c>
      <c r="D96" s="65">
        <f>SUM(D91:D95)</f>
        <v>7938</v>
      </c>
      <c r="E96" s="66">
        <f>SUM(E91:E95)</f>
        <v>1</v>
      </c>
    </row>
    <row r="103" spans="2:5" ht="15" thickBot="1" x14ac:dyDescent="0.35"/>
    <row r="104" spans="2:5" x14ac:dyDescent="0.3">
      <c r="C104" s="74" t="s">
        <v>38</v>
      </c>
      <c r="D104" s="75"/>
      <c r="E104" s="76"/>
    </row>
    <row r="105" spans="2:5" ht="15" thickBot="1" x14ac:dyDescent="0.35">
      <c r="C105" s="77"/>
      <c r="D105" s="78"/>
      <c r="E105" s="79"/>
    </row>
    <row r="106" spans="2:5" ht="15" thickBot="1" x14ac:dyDescent="0.35">
      <c r="C106" s="9" t="s">
        <v>0</v>
      </c>
      <c r="D106" s="34" t="s">
        <v>1</v>
      </c>
      <c r="E106" s="4" t="s">
        <v>21</v>
      </c>
    </row>
    <row r="107" spans="2:5" x14ac:dyDescent="0.3">
      <c r="B107" s="53">
        <v>1</v>
      </c>
      <c r="C107" s="45" t="s">
        <v>46</v>
      </c>
      <c r="D107" s="54">
        <v>1866</v>
      </c>
      <c r="E107" s="46">
        <f>+D107/D122</f>
        <v>0.60077269800386346</v>
      </c>
    </row>
    <row r="108" spans="2:5" x14ac:dyDescent="0.3">
      <c r="B108" s="53">
        <v>2</v>
      </c>
      <c r="C108" s="47" t="s">
        <v>10</v>
      </c>
      <c r="D108" s="55">
        <v>210</v>
      </c>
      <c r="E108" s="48">
        <f>+D108/D122</f>
        <v>6.7611075338055382E-2</v>
      </c>
    </row>
    <row r="109" spans="2:5" x14ac:dyDescent="0.3">
      <c r="B109" s="53">
        <v>3</v>
      </c>
      <c r="C109" s="47" t="s">
        <v>47</v>
      </c>
      <c r="D109" s="55">
        <v>179</v>
      </c>
      <c r="E109" s="48">
        <f>+D109/D122</f>
        <v>5.7630392788151963E-2</v>
      </c>
    </row>
    <row r="110" spans="2:5" x14ac:dyDescent="0.3">
      <c r="B110" s="53">
        <v>4</v>
      </c>
      <c r="C110" s="47" t="s">
        <v>2</v>
      </c>
      <c r="D110" s="55">
        <v>158</v>
      </c>
      <c r="E110" s="48">
        <f>+D110/D122</f>
        <v>5.0869285254346426E-2</v>
      </c>
    </row>
    <row r="111" spans="2:5" x14ac:dyDescent="0.3">
      <c r="B111" s="53">
        <v>5</v>
      </c>
      <c r="C111" s="47" t="s">
        <v>60</v>
      </c>
      <c r="D111" s="55">
        <v>95</v>
      </c>
      <c r="E111" s="48">
        <f>+D111/D122</f>
        <v>3.0585962652929812E-2</v>
      </c>
    </row>
    <row r="112" spans="2:5" x14ac:dyDescent="0.3">
      <c r="B112" s="53">
        <v>6</v>
      </c>
      <c r="C112" s="47" t="s">
        <v>48</v>
      </c>
      <c r="D112" s="55">
        <v>91</v>
      </c>
      <c r="E112" s="48">
        <f>+D112/D122</f>
        <v>2.9298132646490664E-2</v>
      </c>
    </row>
    <row r="113" spans="2:15" x14ac:dyDescent="0.3">
      <c r="B113" s="53">
        <v>7</v>
      </c>
      <c r="C113" s="3" t="s">
        <v>49</v>
      </c>
      <c r="D113" s="36">
        <v>72</v>
      </c>
      <c r="E113" s="12">
        <f>+D113/D122</f>
        <v>2.31809401159047E-2</v>
      </c>
    </row>
    <row r="114" spans="2:15" x14ac:dyDescent="0.3">
      <c r="B114" s="53">
        <v>8</v>
      </c>
      <c r="C114" s="3" t="s">
        <v>50</v>
      </c>
      <c r="D114" s="36">
        <v>69</v>
      </c>
      <c r="E114" s="12">
        <f>+D114/D122</f>
        <v>2.2215067611075338E-2</v>
      </c>
    </row>
    <row r="115" spans="2:15" x14ac:dyDescent="0.3">
      <c r="B115" s="53">
        <v>9</v>
      </c>
      <c r="C115" s="3" t="s">
        <v>51</v>
      </c>
      <c r="D115" s="36">
        <v>49</v>
      </c>
      <c r="E115" s="12">
        <f>+D115/D122</f>
        <v>1.5775917578879587E-2</v>
      </c>
    </row>
    <row r="116" spans="2:15" x14ac:dyDescent="0.3">
      <c r="B116" s="53">
        <v>10</v>
      </c>
      <c r="C116" s="3" t="s">
        <v>52</v>
      </c>
      <c r="D116" s="36">
        <v>48</v>
      </c>
      <c r="E116" s="12">
        <f>+D116/D122</f>
        <v>1.5453960077269801E-2</v>
      </c>
    </row>
    <row r="117" spans="2:15" x14ac:dyDescent="0.3">
      <c r="B117" s="53">
        <v>11</v>
      </c>
      <c r="C117" s="3" t="s">
        <v>53</v>
      </c>
      <c r="D117" s="36">
        <v>39</v>
      </c>
      <c r="E117" s="12">
        <f>+D117/D122</f>
        <v>1.2556342562781713E-2</v>
      </c>
    </row>
    <row r="118" spans="2:15" x14ac:dyDescent="0.3">
      <c r="B118" s="53">
        <v>12</v>
      </c>
      <c r="C118" s="3" t="s">
        <v>54</v>
      </c>
      <c r="D118" s="36">
        <v>30</v>
      </c>
      <c r="E118" s="12">
        <f>+D118/D122</f>
        <v>9.658725048293626E-3</v>
      </c>
    </row>
    <row r="119" spans="2:15" x14ac:dyDescent="0.3">
      <c r="B119" s="53">
        <v>13</v>
      </c>
      <c r="C119" s="3" t="s">
        <v>55</v>
      </c>
      <c r="D119" s="36">
        <v>14</v>
      </c>
      <c r="E119" s="12">
        <f>+D119/D122</f>
        <v>4.5074050225370251E-3</v>
      </c>
    </row>
    <row r="120" spans="2:15" x14ac:dyDescent="0.3">
      <c r="B120" s="53">
        <v>14</v>
      </c>
      <c r="C120" s="3" t="s">
        <v>56</v>
      </c>
      <c r="D120" s="36">
        <v>13</v>
      </c>
      <c r="E120" s="12">
        <f>+D120/D122</f>
        <v>4.1854475209272372E-3</v>
      </c>
      <c r="M120" s="28"/>
      <c r="N120" s="28"/>
      <c r="O120" s="28"/>
    </row>
    <row r="121" spans="2:15" ht="15" thickBot="1" x14ac:dyDescent="0.35">
      <c r="B121" s="53">
        <v>15</v>
      </c>
      <c r="C121" s="52" t="s">
        <v>40</v>
      </c>
      <c r="D121" s="36">
        <v>173</v>
      </c>
      <c r="E121" s="13">
        <f>+D121/D122</f>
        <v>5.5698647778493239E-2</v>
      </c>
      <c r="F121" s="16"/>
      <c r="M121" s="28"/>
      <c r="N121" s="28"/>
      <c r="O121" s="28"/>
    </row>
    <row r="122" spans="2:15" ht="18.600000000000001" thickBot="1" x14ac:dyDescent="0.35">
      <c r="C122" s="15" t="s">
        <v>15</v>
      </c>
      <c r="D122" s="80">
        <f>SUM(D107:D121)</f>
        <v>3106</v>
      </c>
      <c r="E122" s="81"/>
      <c r="M122" s="28"/>
      <c r="N122" s="28"/>
      <c r="O122" s="28"/>
    </row>
    <row r="123" spans="2:15" ht="15" thickBot="1" x14ac:dyDescent="0.35">
      <c r="M123" s="28"/>
      <c r="N123" s="28"/>
      <c r="O123" s="28"/>
    </row>
    <row r="124" spans="2:15" x14ac:dyDescent="0.3">
      <c r="C124" s="74" t="s">
        <v>43</v>
      </c>
      <c r="D124" s="75"/>
      <c r="E124" s="76"/>
    </row>
    <row r="125" spans="2:15" ht="15" thickBot="1" x14ac:dyDescent="0.35">
      <c r="C125" s="77"/>
      <c r="D125" s="78"/>
      <c r="E125" s="79"/>
    </row>
    <row r="126" spans="2:15" ht="15" thickBot="1" x14ac:dyDescent="0.35">
      <c r="C126" s="9" t="s">
        <v>0</v>
      </c>
      <c r="D126" s="34" t="s">
        <v>1</v>
      </c>
      <c r="E126" s="4" t="s">
        <v>21</v>
      </c>
    </row>
    <row r="127" spans="2:15" x14ac:dyDescent="0.3">
      <c r="B127" s="53">
        <v>1</v>
      </c>
      <c r="C127" s="45" t="s">
        <v>46</v>
      </c>
      <c r="D127" s="54">
        <v>1039</v>
      </c>
      <c r="E127" s="46">
        <f>+D127/D145</f>
        <v>0.43600503566932436</v>
      </c>
    </row>
    <row r="128" spans="2:15" x14ac:dyDescent="0.3">
      <c r="B128" s="53">
        <v>2</v>
      </c>
      <c r="C128" s="47" t="s">
        <v>10</v>
      </c>
      <c r="D128" s="55">
        <v>175</v>
      </c>
      <c r="E128" s="48">
        <f>+D128/D145</f>
        <v>7.3436844313890054E-2</v>
      </c>
    </row>
    <row r="129" spans="2:6" x14ac:dyDescent="0.3">
      <c r="B129" s="53">
        <v>3</v>
      </c>
      <c r="C129" s="47" t="s">
        <v>47</v>
      </c>
      <c r="D129" s="55">
        <v>273</v>
      </c>
      <c r="E129" s="48">
        <f>+D129/D145</f>
        <v>0.11456147712966848</v>
      </c>
    </row>
    <row r="130" spans="2:6" x14ac:dyDescent="0.3">
      <c r="B130" s="53">
        <v>4</v>
      </c>
      <c r="C130" s="47" t="s">
        <v>2</v>
      </c>
      <c r="D130" s="55">
        <v>118</v>
      </c>
      <c r="E130" s="48">
        <f>+D130/D145</f>
        <v>4.9517415023080151E-2</v>
      </c>
    </row>
    <row r="131" spans="2:6" x14ac:dyDescent="0.3">
      <c r="B131" s="53">
        <v>5</v>
      </c>
      <c r="C131" s="47" t="s">
        <v>60</v>
      </c>
      <c r="D131" s="55">
        <v>105</v>
      </c>
      <c r="E131" s="48">
        <f t="shared" ref="E131:E144" si="2">+D131/$D$145</f>
        <v>4.4062106588334031E-2</v>
      </c>
    </row>
    <row r="132" spans="2:6" x14ac:dyDescent="0.3">
      <c r="B132" s="53">
        <v>6</v>
      </c>
      <c r="C132" s="47" t="s">
        <v>48</v>
      </c>
      <c r="D132" s="55">
        <v>111</v>
      </c>
      <c r="E132" s="48">
        <f t="shared" si="2"/>
        <v>4.6579941250524552E-2</v>
      </c>
    </row>
    <row r="133" spans="2:6" x14ac:dyDescent="0.3">
      <c r="B133" s="53">
        <v>7</v>
      </c>
      <c r="C133" s="3" t="s">
        <v>49</v>
      </c>
      <c r="D133" s="36">
        <v>89</v>
      </c>
      <c r="E133" s="12">
        <f t="shared" si="2"/>
        <v>3.7347880822492657E-2</v>
      </c>
    </row>
    <row r="134" spans="2:6" x14ac:dyDescent="0.3">
      <c r="B134" s="53">
        <v>8</v>
      </c>
      <c r="C134" s="3" t="s">
        <v>50</v>
      </c>
      <c r="D134" s="36">
        <v>48</v>
      </c>
      <c r="E134" s="12">
        <f t="shared" si="2"/>
        <v>2.0142677297524128E-2</v>
      </c>
    </row>
    <row r="135" spans="2:6" x14ac:dyDescent="0.3">
      <c r="B135" s="53">
        <v>9</v>
      </c>
      <c r="C135" s="3" t="s">
        <v>51</v>
      </c>
      <c r="D135" s="36">
        <v>70</v>
      </c>
      <c r="E135" s="12">
        <f t="shared" si="2"/>
        <v>2.9374737725556023E-2</v>
      </c>
    </row>
    <row r="136" spans="2:6" x14ac:dyDescent="0.3">
      <c r="B136" s="53">
        <v>10</v>
      </c>
      <c r="C136" s="3" t="s">
        <v>52</v>
      </c>
      <c r="D136" s="36">
        <v>48</v>
      </c>
      <c r="E136" s="12">
        <f t="shared" si="2"/>
        <v>2.0142677297524128E-2</v>
      </c>
    </row>
    <row r="137" spans="2:6" x14ac:dyDescent="0.3">
      <c r="B137" s="53">
        <v>11</v>
      </c>
      <c r="C137" s="3" t="s">
        <v>53</v>
      </c>
      <c r="D137" s="36">
        <v>28</v>
      </c>
      <c r="E137" s="12">
        <f t="shared" si="2"/>
        <v>1.1749895090222409E-2</v>
      </c>
    </row>
    <row r="138" spans="2:6" x14ac:dyDescent="0.3">
      <c r="B138" s="53">
        <v>12</v>
      </c>
      <c r="C138" s="3" t="s">
        <v>54</v>
      </c>
      <c r="D138" s="36">
        <v>35</v>
      </c>
      <c r="E138" s="12">
        <f t="shared" si="2"/>
        <v>1.4687368862778011E-2</v>
      </c>
    </row>
    <row r="139" spans="2:6" x14ac:dyDescent="0.3">
      <c r="B139" s="53">
        <v>13</v>
      </c>
      <c r="C139" s="3" t="s">
        <v>55</v>
      </c>
      <c r="D139" s="36">
        <v>10</v>
      </c>
      <c r="E139" s="12">
        <f t="shared" si="2"/>
        <v>4.1963911036508603E-3</v>
      </c>
    </row>
    <row r="140" spans="2:6" x14ac:dyDescent="0.3">
      <c r="B140" s="53">
        <v>14</v>
      </c>
      <c r="C140" s="3" t="s">
        <v>58</v>
      </c>
      <c r="D140" s="36">
        <v>18</v>
      </c>
      <c r="E140" s="12">
        <f t="shared" si="2"/>
        <v>7.5535039865715489E-3</v>
      </c>
    </row>
    <row r="141" spans="2:6" x14ac:dyDescent="0.3">
      <c r="B141" s="53">
        <v>15</v>
      </c>
      <c r="C141" s="3" t="s">
        <v>56</v>
      </c>
      <c r="D141" s="36">
        <v>15</v>
      </c>
      <c r="E141" s="12">
        <f t="shared" si="2"/>
        <v>6.29458665547629E-3</v>
      </c>
    </row>
    <row r="142" spans="2:6" x14ac:dyDescent="0.3">
      <c r="B142" s="53">
        <v>16</v>
      </c>
      <c r="C142" s="51" t="s">
        <v>61</v>
      </c>
      <c r="D142" s="36">
        <v>26</v>
      </c>
      <c r="E142" s="12">
        <f t="shared" si="2"/>
        <v>1.0910616869492237E-2</v>
      </c>
      <c r="F142" s="42"/>
    </row>
    <row r="143" spans="2:6" x14ac:dyDescent="0.3">
      <c r="B143" s="53">
        <v>17</v>
      </c>
      <c r="C143" s="51" t="s">
        <v>23</v>
      </c>
      <c r="D143" s="36">
        <v>59</v>
      </c>
      <c r="E143" s="12">
        <f t="shared" si="2"/>
        <v>2.4758707511540076E-2</v>
      </c>
    </row>
    <row r="144" spans="2:6" ht="15" thickBot="1" x14ac:dyDescent="0.35">
      <c r="B144" s="53">
        <v>18</v>
      </c>
      <c r="C144" s="52" t="s">
        <v>40</v>
      </c>
      <c r="D144" s="36">
        <f>219-59-18-26</f>
        <v>116</v>
      </c>
      <c r="E144" s="12">
        <f t="shared" si="2"/>
        <v>4.8678136802349982E-2</v>
      </c>
      <c r="F144" s="16">
        <f>SUM(E127:E144)</f>
        <v>1</v>
      </c>
    </row>
    <row r="145" spans="2:6" ht="18.600000000000001" thickBot="1" x14ac:dyDescent="0.35">
      <c r="C145" s="15" t="s">
        <v>15</v>
      </c>
      <c r="D145" s="80">
        <f>SUM(D127:D144)</f>
        <v>2383</v>
      </c>
      <c r="E145" s="81"/>
    </row>
    <row r="146" spans="2:6" ht="15" thickBot="1" x14ac:dyDescent="0.35">
      <c r="F146" s="42"/>
    </row>
    <row r="147" spans="2:6" x14ac:dyDescent="0.3">
      <c r="C147" s="74" t="s">
        <v>44</v>
      </c>
      <c r="D147" s="75"/>
      <c r="E147" s="76"/>
      <c r="F147" s="42"/>
    </row>
    <row r="148" spans="2:6" ht="15" thickBot="1" x14ac:dyDescent="0.35">
      <c r="C148" s="77"/>
      <c r="D148" s="78"/>
      <c r="E148" s="79"/>
      <c r="F148" s="42"/>
    </row>
    <row r="149" spans="2:6" ht="15" thickBot="1" x14ac:dyDescent="0.35">
      <c r="C149" s="9" t="s">
        <v>0</v>
      </c>
      <c r="D149" s="34" t="s">
        <v>1</v>
      </c>
      <c r="E149" s="4" t="s">
        <v>21</v>
      </c>
      <c r="F149" s="42"/>
    </row>
    <row r="150" spans="2:6" x14ac:dyDescent="0.3">
      <c r="B150" s="1">
        <v>1</v>
      </c>
      <c r="C150" s="45" t="s">
        <v>46</v>
      </c>
      <c r="D150" s="49">
        <f t="shared" ref="D150:D162" si="3">+D107+D127</f>
        <v>2905</v>
      </c>
      <c r="E150" s="46">
        <f>+D150/$D$168</f>
        <v>0.52924029877937695</v>
      </c>
      <c r="F150" s="42"/>
    </row>
    <row r="151" spans="2:6" x14ac:dyDescent="0.3">
      <c r="B151" s="1">
        <v>2</v>
      </c>
      <c r="C151" s="47" t="s">
        <v>10</v>
      </c>
      <c r="D151" s="50">
        <f t="shared" si="3"/>
        <v>385</v>
      </c>
      <c r="E151" s="48">
        <f>+D151/$D$168</f>
        <v>7.0140280561122245E-2</v>
      </c>
      <c r="F151" s="42"/>
    </row>
    <row r="152" spans="2:6" x14ac:dyDescent="0.3">
      <c r="B152" s="1">
        <v>3</v>
      </c>
      <c r="C152" s="47" t="s">
        <v>47</v>
      </c>
      <c r="D152" s="50">
        <f t="shared" si="3"/>
        <v>452</v>
      </c>
      <c r="E152" s="48">
        <f t="shared" ref="E152:E155" si="4">+D152/$D$168</f>
        <v>8.2346511204226633E-2</v>
      </c>
      <c r="F152" s="42"/>
    </row>
    <row r="153" spans="2:6" x14ac:dyDescent="0.3">
      <c r="B153" s="1">
        <v>4</v>
      </c>
      <c r="C153" s="47" t="s">
        <v>2</v>
      </c>
      <c r="D153" s="50">
        <f t="shared" si="3"/>
        <v>276</v>
      </c>
      <c r="E153" s="48">
        <f t="shared" si="4"/>
        <v>5.0282382947713609E-2</v>
      </c>
      <c r="F153" s="42"/>
    </row>
    <row r="154" spans="2:6" x14ac:dyDescent="0.3">
      <c r="B154" s="1">
        <v>5</v>
      </c>
      <c r="C154" s="47" t="s">
        <v>60</v>
      </c>
      <c r="D154" s="50">
        <f t="shared" si="3"/>
        <v>200</v>
      </c>
      <c r="E154" s="48">
        <f t="shared" si="4"/>
        <v>3.6436509382401165E-2</v>
      </c>
      <c r="F154" s="42"/>
    </row>
    <row r="155" spans="2:6" x14ac:dyDescent="0.3">
      <c r="B155" s="1">
        <v>6</v>
      </c>
      <c r="C155" s="47" t="s">
        <v>48</v>
      </c>
      <c r="D155" s="50">
        <f t="shared" si="3"/>
        <v>202</v>
      </c>
      <c r="E155" s="48">
        <f t="shared" si="4"/>
        <v>3.6800874476225175E-2</v>
      </c>
      <c r="F155" s="43"/>
    </row>
    <row r="156" spans="2:6" x14ac:dyDescent="0.3">
      <c r="B156" s="1">
        <v>7</v>
      </c>
      <c r="C156" s="3" t="s">
        <v>49</v>
      </c>
      <c r="D156" s="36">
        <f t="shared" si="3"/>
        <v>161</v>
      </c>
      <c r="E156" s="12">
        <f>+D156/$D$168</f>
        <v>2.9331390052832938E-2</v>
      </c>
      <c r="F156" s="43"/>
    </row>
    <row r="157" spans="2:6" x14ac:dyDescent="0.3">
      <c r="B157" s="1">
        <v>8</v>
      </c>
      <c r="C157" s="3" t="s">
        <v>50</v>
      </c>
      <c r="D157" s="36">
        <f t="shared" si="3"/>
        <v>117</v>
      </c>
      <c r="E157" s="12">
        <f t="shared" ref="E157:E167" si="5">+D157/$D$168</f>
        <v>2.1315357988704681E-2</v>
      </c>
      <c r="F157" s="44"/>
    </row>
    <row r="158" spans="2:6" x14ac:dyDescent="0.3">
      <c r="B158" s="1">
        <v>9</v>
      </c>
      <c r="C158" s="3" t="s">
        <v>51</v>
      </c>
      <c r="D158" s="36">
        <f t="shared" si="3"/>
        <v>119</v>
      </c>
      <c r="E158" s="12">
        <f t="shared" si="5"/>
        <v>2.1679723082528694E-2</v>
      </c>
      <c r="F158" s="42"/>
    </row>
    <row r="159" spans="2:6" x14ac:dyDescent="0.3">
      <c r="B159" s="1">
        <v>10</v>
      </c>
      <c r="C159" s="3" t="s">
        <v>52</v>
      </c>
      <c r="D159" s="36">
        <f t="shared" si="3"/>
        <v>96</v>
      </c>
      <c r="E159" s="12">
        <f t="shared" si="5"/>
        <v>1.748952450355256E-2</v>
      </c>
      <c r="F159" s="42"/>
    </row>
    <row r="160" spans="2:6" x14ac:dyDescent="0.3">
      <c r="B160" s="1">
        <v>11</v>
      </c>
      <c r="C160" s="3" t="s">
        <v>53</v>
      </c>
      <c r="D160" s="36">
        <f t="shared" si="3"/>
        <v>67</v>
      </c>
      <c r="E160" s="12">
        <f t="shared" si="5"/>
        <v>1.2206230643104391E-2</v>
      </c>
      <c r="F160" s="42"/>
    </row>
    <row r="161" spans="2:13" x14ac:dyDescent="0.3">
      <c r="B161" s="1">
        <v>12</v>
      </c>
      <c r="C161" s="3" t="s">
        <v>54</v>
      </c>
      <c r="D161" s="36">
        <f t="shared" si="3"/>
        <v>65</v>
      </c>
      <c r="E161" s="12">
        <f t="shared" si="5"/>
        <v>1.1841865549280378E-2</v>
      </c>
      <c r="F161" s="42"/>
    </row>
    <row r="162" spans="2:13" x14ac:dyDescent="0.3">
      <c r="B162" s="1">
        <v>13</v>
      </c>
      <c r="C162" s="3" t="s">
        <v>55</v>
      </c>
      <c r="D162" s="36">
        <f t="shared" si="3"/>
        <v>24</v>
      </c>
      <c r="E162" s="12">
        <f t="shared" si="5"/>
        <v>4.37238112588814E-3</v>
      </c>
      <c r="F162" s="42"/>
    </row>
    <row r="163" spans="2:13" ht="15.6" x14ac:dyDescent="0.3">
      <c r="B163" s="1">
        <v>14</v>
      </c>
      <c r="C163" s="3" t="s">
        <v>56</v>
      </c>
      <c r="D163" s="36">
        <f>+D120+D141</f>
        <v>28</v>
      </c>
      <c r="E163" s="12">
        <f t="shared" si="5"/>
        <v>5.1011113135361634E-3</v>
      </c>
      <c r="F163" s="42"/>
      <c r="M163" s="26"/>
    </row>
    <row r="164" spans="2:13" x14ac:dyDescent="0.3">
      <c r="B164" s="1">
        <v>15</v>
      </c>
      <c r="C164" s="3" t="s">
        <v>57</v>
      </c>
      <c r="D164" s="36">
        <f>+D143</f>
        <v>59</v>
      </c>
      <c r="E164" s="12">
        <f t="shared" si="5"/>
        <v>1.0748770267808344E-2</v>
      </c>
      <c r="F164" s="42"/>
    </row>
    <row r="165" spans="2:13" x14ac:dyDescent="0.3">
      <c r="B165" s="1">
        <v>16</v>
      </c>
      <c r="C165" s="3" t="s">
        <v>61</v>
      </c>
      <c r="D165" s="36">
        <v>26</v>
      </c>
      <c r="E165" s="12">
        <f t="shared" si="5"/>
        <v>4.7367462197121513E-3</v>
      </c>
      <c r="F165" s="42"/>
    </row>
    <row r="166" spans="2:13" x14ac:dyDescent="0.3">
      <c r="B166" s="1">
        <v>17</v>
      </c>
      <c r="C166" s="3" t="s">
        <v>59</v>
      </c>
      <c r="D166" s="36">
        <v>18</v>
      </c>
      <c r="E166" s="12">
        <f t="shared" si="5"/>
        <v>3.279285844416105E-3</v>
      </c>
      <c r="F166" s="42"/>
    </row>
    <row r="167" spans="2:13" ht="14.4" customHeight="1" thickBot="1" x14ac:dyDescent="0.35">
      <c r="B167" s="1">
        <v>18</v>
      </c>
      <c r="C167" s="7" t="s">
        <v>40</v>
      </c>
      <c r="D167" s="36">
        <f>+D121+D144+18-18</f>
        <v>289</v>
      </c>
      <c r="E167" s="12">
        <f t="shared" si="5"/>
        <v>5.2650756057569685E-2</v>
      </c>
      <c r="F167" s="16">
        <f>SUM(E150:E167)</f>
        <v>0.99999999999999978</v>
      </c>
    </row>
    <row r="168" spans="2:13" ht="15" customHeight="1" thickBot="1" x14ac:dyDescent="0.35">
      <c r="C168" s="15" t="s">
        <v>15</v>
      </c>
      <c r="D168" s="82">
        <f>SUM(D150:D167)</f>
        <v>5489</v>
      </c>
      <c r="E168" s="83"/>
      <c r="F168" s="42"/>
    </row>
    <row r="169" spans="2:13" ht="15" customHeight="1" x14ac:dyDescent="0.3">
      <c r="E169" s="33"/>
      <c r="F169" s="42"/>
    </row>
    <row r="170" spans="2:13" ht="15" customHeight="1" x14ac:dyDescent="0.35">
      <c r="C170" s="56" t="s">
        <v>45</v>
      </c>
      <c r="D170"/>
      <c r="E170"/>
      <c r="F170" s="42"/>
    </row>
    <row r="171" spans="2:13" ht="15" customHeight="1" x14ac:dyDescent="0.3">
      <c r="D171"/>
      <c r="E171"/>
      <c r="F171" s="42"/>
    </row>
    <row r="172" spans="2:13" ht="15" customHeight="1" x14ac:dyDescent="0.3">
      <c r="C172" s="29" t="s">
        <v>62</v>
      </c>
      <c r="D172" s="29" t="s">
        <v>63</v>
      </c>
      <c r="E172" s="29" t="s">
        <v>42</v>
      </c>
      <c r="F172" s="42"/>
    </row>
    <row r="173" spans="2:13" ht="15" customHeight="1" x14ac:dyDescent="0.35">
      <c r="C173" s="31">
        <f>+D193</f>
        <v>2757</v>
      </c>
      <c r="D173" s="32">
        <f>+D168</f>
        <v>5489</v>
      </c>
      <c r="E173" s="30">
        <f>+D173/C173</f>
        <v>1.9909321726514326</v>
      </c>
      <c r="F173" s="42"/>
    </row>
    <row r="174" spans="2:13" ht="15" customHeight="1" x14ac:dyDescent="0.3">
      <c r="E174" s="33"/>
      <c r="F174" s="42"/>
    </row>
    <row r="175" spans="2:13" ht="15" customHeight="1" thickBot="1" x14ac:dyDescent="0.35"/>
    <row r="176" spans="2:13" ht="15" customHeight="1" x14ac:dyDescent="0.3">
      <c r="C176" s="74" t="s">
        <v>37</v>
      </c>
      <c r="D176" s="75"/>
      <c r="E176" s="76"/>
      <c r="G176" s="74" t="s">
        <v>39</v>
      </c>
      <c r="H176" s="75"/>
      <c r="I176" s="76"/>
    </row>
    <row r="177" spans="2:11" ht="15" customHeight="1" thickBot="1" x14ac:dyDescent="0.35">
      <c r="C177" s="77"/>
      <c r="D177" s="78"/>
      <c r="E177" s="79"/>
      <c r="G177" s="77"/>
      <c r="H177" s="78"/>
      <c r="I177" s="79"/>
    </row>
    <row r="178" spans="2:11" ht="15.75" customHeight="1" thickBot="1" x14ac:dyDescent="0.35">
      <c r="C178" s="9" t="s">
        <v>0</v>
      </c>
      <c r="D178" s="34" t="s">
        <v>1</v>
      </c>
      <c r="E178" s="4" t="s">
        <v>21</v>
      </c>
      <c r="G178" s="9" t="s">
        <v>0</v>
      </c>
      <c r="H178" s="10" t="s">
        <v>1</v>
      </c>
      <c r="I178" s="4" t="s">
        <v>21</v>
      </c>
    </row>
    <row r="179" spans="2:11" x14ac:dyDescent="0.3">
      <c r="B179" s="1">
        <v>1</v>
      </c>
      <c r="C179" s="2" t="s">
        <v>7</v>
      </c>
      <c r="D179" s="35">
        <v>1317</v>
      </c>
      <c r="E179" s="11">
        <f>+D179/$D$193</f>
        <v>0.4776931447225245</v>
      </c>
      <c r="G179" s="2" t="s">
        <v>7</v>
      </c>
      <c r="H179" s="5">
        <v>4108</v>
      </c>
      <c r="I179" s="11">
        <f>+H179/H193</f>
        <v>0.65476569971310172</v>
      </c>
    </row>
    <row r="180" spans="2:11" x14ac:dyDescent="0.3">
      <c r="B180" s="1">
        <v>2</v>
      </c>
      <c r="C180" s="3" t="s">
        <v>10</v>
      </c>
      <c r="D180" s="36">
        <v>319</v>
      </c>
      <c r="E180" s="12">
        <f t="shared" ref="E180:E192" si="6">+D180/$D$193</f>
        <v>0.11570547696771853</v>
      </c>
      <c r="G180" s="3" t="s">
        <v>10</v>
      </c>
      <c r="H180" s="6">
        <v>438</v>
      </c>
      <c r="I180" s="12">
        <f>+H180/$H$193</f>
        <v>6.9811922218680267E-2</v>
      </c>
    </row>
    <row r="181" spans="2:11" x14ac:dyDescent="0.3">
      <c r="B181" s="1">
        <v>3</v>
      </c>
      <c r="C181" s="3" t="s">
        <v>11</v>
      </c>
      <c r="D181" s="36">
        <v>144</v>
      </c>
      <c r="E181" s="12">
        <f t="shared" si="6"/>
        <v>5.2230685527747553E-2</v>
      </c>
      <c r="G181" s="3" t="s">
        <v>2</v>
      </c>
      <c r="H181" s="6">
        <v>299</v>
      </c>
      <c r="I181" s="12">
        <f t="shared" ref="I181:I192" si="7">+H181/$H$193</f>
        <v>4.7656997131016898E-2</v>
      </c>
    </row>
    <row r="182" spans="2:11" x14ac:dyDescent="0.3">
      <c r="B182" s="1">
        <v>4</v>
      </c>
      <c r="C182" s="3" t="s">
        <v>12</v>
      </c>
      <c r="D182" s="36">
        <v>142</v>
      </c>
      <c r="E182" s="12">
        <f t="shared" si="6"/>
        <v>5.1505259339862171E-2</v>
      </c>
      <c r="G182" s="3" t="s">
        <v>3</v>
      </c>
      <c r="H182" s="6">
        <v>283</v>
      </c>
      <c r="I182" s="12">
        <f t="shared" si="7"/>
        <v>4.5106789926681545E-2</v>
      </c>
    </row>
    <row r="183" spans="2:11" x14ac:dyDescent="0.3">
      <c r="B183" s="1">
        <v>5</v>
      </c>
      <c r="C183" s="3" t="s">
        <v>18</v>
      </c>
      <c r="D183" s="36">
        <v>135</v>
      </c>
      <c r="E183" s="12">
        <f t="shared" si="6"/>
        <v>4.896626768226333E-2</v>
      </c>
      <c r="G183" s="3" t="s">
        <v>12</v>
      </c>
      <c r="H183" s="6">
        <v>176</v>
      </c>
      <c r="I183" s="12">
        <f t="shared" si="7"/>
        <v>2.8052279247688876E-2</v>
      </c>
    </row>
    <row r="184" spans="2:11" x14ac:dyDescent="0.3">
      <c r="B184" s="1">
        <v>6</v>
      </c>
      <c r="C184" s="3" t="s">
        <v>2</v>
      </c>
      <c r="D184" s="36">
        <v>134</v>
      </c>
      <c r="E184" s="12">
        <f t="shared" si="6"/>
        <v>4.8603554588320635E-2</v>
      </c>
      <c r="G184" s="3" t="s">
        <v>8</v>
      </c>
      <c r="H184" s="6">
        <v>129</v>
      </c>
      <c r="I184" s="12">
        <f t="shared" si="7"/>
        <v>2.0561045584953776E-2</v>
      </c>
    </row>
    <row r="185" spans="2:11" x14ac:dyDescent="0.3">
      <c r="B185" s="1">
        <v>7</v>
      </c>
      <c r="C185" s="3" t="s">
        <v>8</v>
      </c>
      <c r="D185" s="36">
        <v>100</v>
      </c>
      <c r="E185" s="12">
        <f t="shared" si="6"/>
        <v>3.6271309394269133E-2</v>
      </c>
      <c r="G185" s="3" t="s">
        <v>9</v>
      </c>
      <c r="H185" s="6">
        <v>129</v>
      </c>
      <c r="I185" s="12">
        <f t="shared" si="7"/>
        <v>2.0561045584953776E-2</v>
      </c>
    </row>
    <row r="186" spans="2:11" x14ac:dyDescent="0.3">
      <c r="B186" s="1">
        <v>8</v>
      </c>
      <c r="C186" s="3" t="s">
        <v>9</v>
      </c>
      <c r="D186" s="36">
        <v>78</v>
      </c>
      <c r="E186" s="12">
        <f t="shared" si="6"/>
        <v>2.8291621327529923E-2</v>
      </c>
      <c r="G186" s="3" t="s">
        <v>11</v>
      </c>
      <c r="H186" s="6">
        <v>117</v>
      </c>
      <c r="I186" s="12">
        <f t="shared" si="7"/>
        <v>1.8648390181702262E-2</v>
      </c>
    </row>
    <row r="187" spans="2:11" x14ac:dyDescent="0.3">
      <c r="B187" s="1">
        <v>9</v>
      </c>
      <c r="C187" s="3" t="s">
        <v>16</v>
      </c>
      <c r="D187" s="36">
        <v>73</v>
      </c>
      <c r="E187" s="12">
        <f t="shared" si="6"/>
        <v>2.6478055857816468E-2</v>
      </c>
      <c r="G187" s="3" t="s">
        <v>13</v>
      </c>
      <c r="H187" s="6">
        <v>103</v>
      </c>
      <c r="I187" s="12">
        <f t="shared" si="7"/>
        <v>1.6416958877908831E-2</v>
      </c>
    </row>
    <row r="188" spans="2:11" x14ac:dyDescent="0.3">
      <c r="B188" s="1">
        <v>10</v>
      </c>
      <c r="C188" s="3" t="s">
        <v>3</v>
      </c>
      <c r="D188" s="36">
        <v>53</v>
      </c>
      <c r="E188" s="12">
        <f t="shared" si="6"/>
        <v>1.922379397896264E-2</v>
      </c>
      <c r="G188" s="3" t="s">
        <v>4</v>
      </c>
      <c r="H188" s="6">
        <v>62</v>
      </c>
      <c r="I188" s="12">
        <f t="shared" si="7"/>
        <v>9.8820529167994893E-3</v>
      </c>
    </row>
    <row r="189" spans="2:11" x14ac:dyDescent="0.3">
      <c r="B189" s="1">
        <v>11</v>
      </c>
      <c r="C189" s="3" t="s">
        <v>17</v>
      </c>
      <c r="D189" s="36">
        <v>46</v>
      </c>
      <c r="E189" s="12">
        <f t="shared" si="6"/>
        <v>1.6684802321363802E-2</v>
      </c>
      <c r="G189" s="3" t="s">
        <v>14</v>
      </c>
      <c r="H189" s="6">
        <v>54</v>
      </c>
      <c r="I189" s="12">
        <f t="shared" si="7"/>
        <v>8.6069493146318145E-3</v>
      </c>
    </row>
    <row r="190" spans="2:11" x14ac:dyDescent="0.3">
      <c r="B190" s="1">
        <v>12</v>
      </c>
      <c r="C190" s="3" t="s">
        <v>19</v>
      </c>
      <c r="D190" s="36">
        <v>40</v>
      </c>
      <c r="E190" s="12">
        <f t="shared" si="6"/>
        <v>1.4508523757707652E-2</v>
      </c>
      <c r="G190" s="3" t="s">
        <v>5</v>
      </c>
      <c r="H190" s="6">
        <v>52</v>
      </c>
      <c r="I190" s="12">
        <f t="shared" si="7"/>
        <v>8.2881734140898954E-3</v>
      </c>
    </row>
    <row r="191" spans="2:11" x14ac:dyDescent="0.3">
      <c r="B191" s="1">
        <v>13</v>
      </c>
      <c r="C191" s="3" t="s">
        <v>20</v>
      </c>
      <c r="D191" s="36">
        <v>30</v>
      </c>
      <c r="E191" s="12">
        <f t="shared" si="6"/>
        <v>1.088139281828074E-2</v>
      </c>
      <c r="G191" s="3" t="s">
        <v>6</v>
      </c>
      <c r="H191" s="6">
        <v>48</v>
      </c>
      <c r="I191" s="12">
        <f t="shared" si="7"/>
        <v>7.6506216130060563E-3</v>
      </c>
      <c r="K191" s="16"/>
    </row>
    <row r="192" spans="2:11" ht="15" thickBot="1" x14ac:dyDescent="0.35">
      <c r="C192" s="7" t="s">
        <v>24</v>
      </c>
      <c r="D192" s="36">
        <v>146</v>
      </c>
      <c r="E192" s="13">
        <f t="shared" si="6"/>
        <v>5.2956111715632935E-2</v>
      </c>
      <c r="G192" s="7" t="s">
        <v>24</v>
      </c>
      <c r="H192" s="6">
        <v>276</v>
      </c>
      <c r="I192" s="12">
        <f t="shared" si="7"/>
        <v>4.3991074274784825E-2</v>
      </c>
      <c r="K192" s="16"/>
    </row>
    <row r="193" spans="3:9" ht="18.600000000000001" thickBot="1" x14ac:dyDescent="0.4">
      <c r="C193" s="15" t="s">
        <v>15</v>
      </c>
      <c r="D193" s="72">
        <f>SUM(D179:D192)</f>
        <v>2757</v>
      </c>
      <c r="E193" s="73"/>
      <c r="G193" s="15" t="s">
        <v>15</v>
      </c>
      <c r="H193" s="86">
        <f>SUM(H179:H192)</f>
        <v>6274</v>
      </c>
      <c r="I193" s="87"/>
    </row>
    <row r="195" spans="3:9" ht="15" thickBot="1" x14ac:dyDescent="0.35"/>
    <row r="196" spans="3:9" x14ac:dyDescent="0.3">
      <c r="C196" s="74" t="s">
        <v>25</v>
      </c>
      <c r="D196" s="75"/>
      <c r="E196" s="76"/>
      <c r="F196" s="14"/>
    </row>
    <row r="197" spans="3:9" ht="15" thickBot="1" x14ac:dyDescent="0.35">
      <c r="C197" s="77"/>
      <c r="D197" s="78"/>
      <c r="E197" s="79"/>
    </row>
    <row r="198" spans="3:9" ht="15" thickBot="1" x14ac:dyDescent="0.35">
      <c r="C198" s="9" t="s">
        <v>0</v>
      </c>
      <c r="D198" s="34" t="s">
        <v>1</v>
      </c>
      <c r="E198" s="4" t="s">
        <v>21</v>
      </c>
    </row>
    <row r="199" spans="3:9" x14ac:dyDescent="0.3">
      <c r="C199" s="2" t="s">
        <v>7</v>
      </c>
      <c r="D199" s="35">
        <f>+D179+H179</f>
        <v>5425</v>
      </c>
      <c r="E199" s="11">
        <f>+D199/D215</f>
        <v>0.60070867013619755</v>
      </c>
    </row>
    <row r="200" spans="3:9" x14ac:dyDescent="0.3">
      <c r="C200" s="3" t="s">
        <v>10</v>
      </c>
      <c r="D200" s="36">
        <f>+D180+H180</f>
        <v>757</v>
      </c>
      <c r="E200" s="12">
        <f>+D200/$D$215</f>
        <v>8.3822389547115489E-2</v>
      </c>
    </row>
    <row r="201" spans="3:9" x14ac:dyDescent="0.3">
      <c r="C201" s="3" t="s">
        <v>2</v>
      </c>
      <c r="D201" s="36">
        <f>+D184+H181</f>
        <v>433</v>
      </c>
      <c r="E201" s="12">
        <f t="shared" ref="E201:E214" si="8">+D201/$D$215</f>
        <v>4.7945963902114939E-2</v>
      </c>
    </row>
    <row r="202" spans="3:9" x14ac:dyDescent="0.3">
      <c r="C202" s="3" t="s">
        <v>3</v>
      </c>
      <c r="D202" s="36">
        <f>+D188+H182</f>
        <v>336</v>
      </c>
      <c r="E202" s="12">
        <f t="shared" si="8"/>
        <v>3.7205182150370941E-2</v>
      </c>
    </row>
    <row r="203" spans="3:9" x14ac:dyDescent="0.3">
      <c r="C203" s="3" t="s">
        <v>12</v>
      </c>
      <c r="D203" s="36">
        <f>+D182+H183</f>
        <v>318</v>
      </c>
      <c r="E203" s="12">
        <f t="shared" si="8"/>
        <v>3.5212047392315357E-2</v>
      </c>
    </row>
    <row r="204" spans="3:9" x14ac:dyDescent="0.3">
      <c r="C204" s="3" t="s">
        <v>11</v>
      </c>
      <c r="D204" s="36">
        <f>+D181+H186</f>
        <v>261</v>
      </c>
      <c r="E204" s="12">
        <f t="shared" si="8"/>
        <v>2.8900453991806001E-2</v>
      </c>
    </row>
    <row r="205" spans="3:9" x14ac:dyDescent="0.3">
      <c r="C205" s="3" t="s">
        <v>18</v>
      </c>
      <c r="D205" s="36">
        <f>+D183+H187</f>
        <v>238</v>
      </c>
      <c r="E205" s="12">
        <f t="shared" si="8"/>
        <v>2.6353670689846086E-2</v>
      </c>
    </row>
    <row r="206" spans="3:9" x14ac:dyDescent="0.3">
      <c r="C206" s="3" t="s">
        <v>8</v>
      </c>
      <c r="D206" s="36">
        <f>+D185+H184</f>
        <v>229</v>
      </c>
      <c r="E206" s="12">
        <f t="shared" si="8"/>
        <v>2.5357103310818294E-2</v>
      </c>
    </row>
    <row r="207" spans="3:9" x14ac:dyDescent="0.3">
      <c r="C207" s="3" t="s">
        <v>9</v>
      </c>
      <c r="D207" s="36">
        <f>+D186+H185</f>
        <v>207</v>
      </c>
      <c r="E207" s="12">
        <f t="shared" si="8"/>
        <v>2.2921049717639242E-2</v>
      </c>
    </row>
    <row r="208" spans="3:9" x14ac:dyDescent="0.3">
      <c r="C208" s="3" t="s">
        <v>16</v>
      </c>
      <c r="D208" s="36">
        <f>+D187+H188</f>
        <v>135</v>
      </c>
      <c r="E208" s="12">
        <f t="shared" si="8"/>
        <v>1.4948510685416897E-2</v>
      </c>
    </row>
    <row r="209" spans="3:5" x14ac:dyDescent="0.3">
      <c r="C209" s="3" t="s">
        <v>17</v>
      </c>
      <c r="D209" s="36">
        <f>+D189+H190</f>
        <v>98</v>
      </c>
      <c r="E209" s="12">
        <f t="shared" si="8"/>
        <v>1.0851511460524859E-2</v>
      </c>
    </row>
    <row r="210" spans="3:5" x14ac:dyDescent="0.3">
      <c r="C210" s="3" t="s">
        <v>23</v>
      </c>
      <c r="D210" s="36">
        <f>+H189</f>
        <v>54</v>
      </c>
      <c r="E210" s="12">
        <f t="shared" si="8"/>
        <v>5.9794042741667585E-3</v>
      </c>
    </row>
    <row r="211" spans="3:5" x14ac:dyDescent="0.3">
      <c r="C211" s="3" t="s">
        <v>22</v>
      </c>
      <c r="D211" s="36">
        <f>+H191</f>
        <v>48</v>
      </c>
      <c r="E211" s="12">
        <f t="shared" si="8"/>
        <v>5.3150260214815635E-3</v>
      </c>
    </row>
    <row r="212" spans="3:5" x14ac:dyDescent="0.3">
      <c r="C212" s="3" t="s">
        <v>19</v>
      </c>
      <c r="D212" s="36">
        <v>40</v>
      </c>
      <c r="E212" s="12">
        <f t="shared" si="8"/>
        <v>4.4291883512346366E-3</v>
      </c>
    </row>
    <row r="213" spans="3:5" x14ac:dyDescent="0.3">
      <c r="C213" s="3" t="s">
        <v>20</v>
      </c>
      <c r="D213" s="36">
        <v>30</v>
      </c>
      <c r="E213" s="12">
        <f t="shared" si="8"/>
        <v>3.3218912634259772E-3</v>
      </c>
    </row>
    <row r="214" spans="3:5" ht="15" thickBot="1" x14ac:dyDescent="0.35">
      <c r="C214" s="7" t="s">
        <v>24</v>
      </c>
      <c r="D214" s="36">
        <f>+D192+H192</f>
        <v>422</v>
      </c>
      <c r="E214" s="12">
        <f t="shared" si="8"/>
        <v>4.6727937105525412E-2</v>
      </c>
    </row>
    <row r="215" spans="3:5" ht="18.600000000000001" thickBot="1" x14ac:dyDescent="0.35">
      <c r="C215" s="4" t="s">
        <v>15</v>
      </c>
      <c r="D215" s="72">
        <f>SUM(D199:D214)</f>
        <v>9031</v>
      </c>
      <c r="E215" s="73"/>
    </row>
    <row r="216" spans="3:5" ht="15" thickBot="1" x14ac:dyDescent="0.35"/>
    <row r="217" spans="3:5" x14ac:dyDescent="0.3">
      <c r="C217" s="74" t="s">
        <v>26</v>
      </c>
      <c r="D217" s="75"/>
      <c r="E217" s="76"/>
    </row>
    <row r="218" spans="3:5" ht="15" thickBot="1" x14ac:dyDescent="0.35">
      <c r="C218" s="77"/>
      <c r="D218" s="78"/>
      <c r="E218" s="79"/>
    </row>
    <row r="219" spans="3:5" ht="15" thickBot="1" x14ac:dyDescent="0.35">
      <c r="C219" s="17" t="s">
        <v>0</v>
      </c>
      <c r="D219" s="37" t="s">
        <v>1</v>
      </c>
      <c r="E219" s="18" t="s">
        <v>21</v>
      </c>
    </row>
    <row r="220" spans="3:5" x14ac:dyDescent="0.3">
      <c r="C220" s="19" t="s">
        <v>7</v>
      </c>
      <c r="D220" s="38">
        <v>4610</v>
      </c>
      <c r="E220" s="20">
        <f>+D220/$D$237</f>
        <v>0.61254318363008242</v>
      </c>
    </row>
    <row r="221" spans="3:5" x14ac:dyDescent="0.3">
      <c r="C221" s="21" t="s">
        <v>27</v>
      </c>
      <c r="D221" s="39">
        <v>821</v>
      </c>
      <c r="E221" s="22">
        <f>+D221/$D$237</f>
        <v>0.1090884932234919</v>
      </c>
    </row>
    <row r="222" spans="3:5" x14ac:dyDescent="0.3">
      <c r="C222" s="21" t="s">
        <v>12</v>
      </c>
      <c r="D222" s="39">
        <v>360</v>
      </c>
      <c r="E222" s="22">
        <f t="shared" ref="E222:E235" si="9">+D222/$D$237</f>
        <v>4.7834174860483657E-2</v>
      </c>
    </row>
    <row r="223" spans="3:5" x14ac:dyDescent="0.3">
      <c r="C223" s="21" t="s">
        <v>28</v>
      </c>
      <c r="D223" s="39">
        <v>246</v>
      </c>
      <c r="E223" s="22">
        <f t="shared" si="9"/>
        <v>3.268668615466383E-2</v>
      </c>
    </row>
    <row r="224" spans="3:5" x14ac:dyDescent="0.3">
      <c r="C224" s="21" t="s">
        <v>29</v>
      </c>
      <c r="D224" s="39">
        <v>208</v>
      </c>
      <c r="E224" s="22">
        <f t="shared" si="9"/>
        <v>2.7637523252723891E-2</v>
      </c>
    </row>
    <row r="225" spans="3:6" x14ac:dyDescent="0.3">
      <c r="C225" s="21" t="s">
        <v>16</v>
      </c>
      <c r="D225" s="39">
        <v>204</v>
      </c>
      <c r="E225" s="22">
        <f t="shared" si="9"/>
        <v>2.7106032420940739E-2</v>
      </c>
    </row>
    <row r="226" spans="3:6" x14ac:dyDescent="0.3">
      <c r="C226" s="21" t="s">
        <v>11</v>
      </c>
      <c r="D226" s="39">
        <v>192</v>
      </c>
      <c r="E226" s="22">
        <f t="shared" si="9"/>
        <v>2.5511559925591284E-2</v>
      </c>
    </row>
    <row r="227" spans="3:6" x14ac:dyDescent="0.3">
      <c r="C227" s="21" t="s">
        <v>2</v>
      </c>
      <c r="D227" s="39">
        <v>158</v>
      </c>
      <c r="E227" s="22">
        <f t="shared" si="9"/>
        <v>2.0993887855434493E-2</v>
      </c>
    </row>
    <row r="228" spans="3:6" x14ac:dyDescent="0.3">
      <c r="C228" s="21" t="s">
        <v>8</v>
      </c>
      <c r="D228" s="39">
        <v>154</v>
      </c>
      <c r="E228" s="22">
        <f t="shared" si="9"/>
        <v>2.0462397023651342E-2</v>
      </c>
    </row>
    <row r="229" spans="3:6" x14ac:dyDescent="0.3">
      <c r="C229" s="21" t="s">
        <v>30</v>
      </c>
      <c r="D229" s="39">
        <v>102</v>
      </c>
      <c r="E229" s="22">
        <f t="shared" si="9"/>
        <v>1.355301621047037E-2</v>
      </c>
    </row>
    <row r="230" spans="3:6" x14ac:dyDescent="0.3">
      <c r="C230" s="21" t="s">
        <v>17</v>
      </c>
      <c r="D230" s="39">
        <v>67</v>
      </c>
      <c r="E230" s="22">
        <f t="shared" si="9"/>
        <v>8.9024714323677912E-3</v>
      </c>
    </row>
    <row r="231" spans="3:6" x14ac:dyDescent="0.3">
      <c r="C231" s="21" t="s">
        <v>31</v>
      </c>
      <c r="D231" s="39">
        <v>65</v>
      </c>
      <c r="E231" s="22">
        <f t="shared" si="9"/>
        <v>8.6367260164762153E-3</v>
      </c>
    </row>
    <row r="232" spans="3:6" x14ac:dyDescent="0.3">
      <c r="C232" s="21" t="s">
        <v>32</v>
      </c>
      <c r="D232" s="39">
        <v>59</v>
      </c>
      <c r="E232" s="22">
        <f t="shared" si="9"/>
        <v>7.8394897688014876E-3</v>
      </c>
    </row>
    <row r="233" spans="3:6" x14ac:dyDescent="0.3">
      <c r="C233" s="21" t="s">
        <v>33</v>
      </c>
      <c r="D233" s="39">
        <v>42</v>
      </c>
      <c r="E233" s="22">
        <f t="shared" si="9"/>
        <v>5.5806537337230932E-3</v>
      </c>
    </row>
    <row r="234" spans="3:6" x14ac:dyDescent="0.3">
      <c r="C234" s="21" t="s">
        <v>34</v>
      </c>
      <c r="D234" s="39">
        <v>42</v>
      </c>
      <c r="E234" s="22">
        <f t="shared" si="9"/>
        <v>5.5806537337230932E-3</v>
      </c>
    </row>
    <row r="235" spans="3:6" x14ac:dyDescent="0.3">
      <c r="C235" s="21" t="s">
        <v>35</v>
      </c>
      <c r="D235" s="39">
        <v>42</v>
      </c>
      <c r="E235" s="22">
        <f t="shared" si="9"/>
        <v>5.5806537337230932E-3</v>
      </c>
    </row>
    <row r="236" spans="3:6" ht="15" thickBot="1" x14ac:dyDescent="0.35">
      <c r="C236" s="23" t="s">
        <v>24</v>
      </c>
      <c r="D236" s="40">
        <v>154</v>
      </c>
      <c r="E236" s="24">
        <f>+D236/D237</f>
        <v>2.0462397023651342E-2</v>
      </c>
    </row>
    <row r="237" spans="3:6" ht="18.600000000000001" thickBot="1" x14ac:dyDescent="0.35">
      <c r="C237" s="27" t="s">
        <v>15</v>
      </c>
      <c r="D237" s="70">
        <f>SUM(D220:D236)</f>
        <v>7526</v>
      </c>
      <c r="E237" s="71"/>
    </row>
    <row r="239" spans="3:6" ht="15.6" x14ac:dyDescent="0.3">
      <c r="C239" s="26" t="s">
        <v>36</v>
      </c>
      <c r="D239" s="41">
        <f>+D215-D237</f>
        <v>1505</v>
      </c>
      <c r="E239" s="25">
        <f>+D239/D237</f>
        <v>0.19997342545841085</v>
      </c>
      <c r="F239" t="s">
        <v>41</v>
      </c>
    </row>
  </sheetData>
  <sortState xmlns:xlrd2="http://schemas.microsoft.com/office/spreadsheetml/2017/richdata2" ref="C17:D46">
    <sortCondition descending="1" ref="D17:D46"/>
  </sortState>
  <mergeCells count="18">
    <mergeCell ref="C14:E15"/>
    <mergeCell ref="D47:E47"/>
    <mergeCell ref="C52:E53"/>
    <mergeCell ref="D85:E85"/>
    <mergeCell ref="H193:I193"/>
    <mergeCell ref="G176:I177"/>
    <mergeCell ref="D237:E237"/>
    <mergeCell ref="D215:E215"/>
    <mergeCell ref="D193:E193"/>
    <mergeCell ref="C196:E197"/>
    <mergeCell ref="C104:E105"/>
    <mergeCell ref="D122:E122"/>
    <mergeCell ref="C217:E218"/>
    <mergeCell ref="C124:E125"/>
    <mergeCell ref="D145:E145"/>
    <mergeCell ref="C147:E148"/>
    <mergeCell ref="D168:E168"/>
    <mergeCell ref="C176:E177"/>
  </mergeCells>
  <pageMargins left="0.70866141732283472" right="0.70866141732283472" top="0.74803149606299213" bottom="0.74803149606299213" header="0.31496062992125984" footer="0.31496062992125984"/>
  <pageSetup paperSize="5" scale="97" fitToHeight="4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INDICAD 2° TRIM 2022</vt:lpstr>
      <vt:lpstr>'INDICAD 2° TRIM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Fernanda Tirado Vergara</dc:creator>
  <cp:lastModifiedBy>Hernan Mauricio Jaramillo Muñoz</cp:lastModifiedBy>
  <cp:lastPrinted>2022-07-19T21:17:46Z</cp:lastPrinted>
  <dcterms:created xsi:type="dcterms:W3CDTF">2022-02-08T18:41:32Z</dcterms:created>
  <dcterms:modified xsi:type="dcterms:W3CDTF">2023-01-11T21:23:22Z</dcterms:modified>
</cp:coreProperties>
</file>